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병옥\Desktop\2021국립극단용역입찰\결재\"/>
    </mc:Choice>
  </mc:AlternateContent>
  <bookViews>
    <workbookView xWindow="0" yWindow="45" windowWidth="19320" windowHeight="9855"/>
  </bookViews>
  <sheets>
    <sheet name="원가계산합" sheetId="3" r:id="rId1"/>
    <sheet name="2021년 총괄원가" sheetId="1" r:id="rId2"/>
    <sheet name="근무시간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NI">[1]노임!$A$1:$B$65536</definedName>
    <definedName name="NOIM">[1]노임!$A$1:$B$17</definedName>
    <definedName name="_xlnm.Print_Area" localSheetId="1">'2021년 총괄원가'!$A$1:$O$38</definedName>
    <definedName name="_xlnm.Print_Area" localSheetId="2">근무시간!$A$1:$O$12</definedName>
    <definedName name="_xlnm.Print_Area" localSheetId="0">원가계산합!$A$1:$H$21</definedName>
    <definedName name="_xlnm.Print_Area">#REF!</definedName>
    <definedName name="solver_lin" hidden="1">0</definedName>
    <definedName name="solver_num" hidden="1">1</definedName>
    <definedName name="solver_rel1" hidden="1">1</definedName>
    <definedName name="solver_rhs1" hidden="1">500000000</definedName>
    <definedName name="solver_tmp" hidden="1">500000000</definedName>
    <definedName name="solver_typ" hidden="1">1</definedName>
    <definedName name="solver_val" hidden="1">0</definedName>
    <definedName name="노무비" localSheetId="1">#REF!</definedName>
    <definedName name="노무비" localSheetId="2">#REF!</definedName>
    <definedName name="노무비">#REF!</definedName>
    <definedName name="노임단가">[2]노임단가!$A$3:$B$138</definedName>
    <definedName name="단가조사">[2]단가조사!$A$1:$G$379</definedName>
    <definedName name="ㅁ1" localSheetId="1">#REF!</definedName>
    <definedName name="ㅁ1" localSheetId="2">#REF!</definedName>
    <definedName name="ㅁ1">#REF!</definedName>
    <definedName name="맨홀2" localSheetId="1">#REF!</definedName>
    <definedName name="맨홀2" localSheetId="2">#REF!</definedName>
    <definedName name="맨홀2">#REF!</definedName>
    <definedName name="사진" localSheetId="2">[3]기본일위!$A$1:$IV$65536</definedName>
    <definedName name="사진">[3]기본일위!$A:$IV</definedName>
    <definedName name="수량1" localSheetId="2">[4]기본일위!$A$1:$IV$65536</definedName>
    <definedName name="수량1">[4]기본일위!$A:$IV</definedName>
    <definedName name="수량3" localSheetId="2">[5]기본일위!$A$1:$IV$65536</definedName>
    <definedName name="수량3">[5]기본일위!$A:$IV</definedName>
    <definedName name="어랏" localSheetId="2">[6]기본일위!$A$1:$IV$65536</definedName>
    <definedName name="어랏">[6]기본일위!$A:$IV</definedName>
    <definedName name="일위대가" localSheetId="1">#REF!</definedName>
    <definedName name="일위대가" localSheetId="2">#REF!</definedName>
    <definedName name="일위대가">#REF!</definedName>
    <definedName name="임" localSheetId="2">[7]기본일위!$A$1:$IV$65536</definedName>
    <definedName name="임">[7]기본일위!$A:$IV</definedName>
    <definedName name="측구2" localSheetId="1">#REF!</definedName>
    <definedName name="측구2" localSheetId="2">#REF!</definedName>
    <definedName name="측구2">#REF!</definedName>
  </definedNames>
  <calcPr calcId="152511"/>
</workbook>
</file>

<file path=xl/calcChain.xml><?xml version="1.0" encoding="utf-8"?>
<calcChain xmlns="http://schemas.openxmlformats.org/spreadsheetml/2006/main">
  <c r="F14" i="3" l="1"/>
  <c r="E14" i="3"/>
  <c r="D14" i="3"/>
  <c r="M27" i="1"/>
  <c r="L27" i="1"/>
  <c r="K27" i="1"/>
  <c r="J27" i="1"/>
  <c r="I27" i="1"/>
  <c r="H27" i="1"/>
  <c r="G27" i="1"/>
  <c r="F27" i="1"/>
  <c r="E27" i="1"/>
  <c r="M8" i="1" l="1"/>
  <c r="L8" i="1"/>
  <c r="K8" i="1"/>
  <c r="J8" i="1"/>
  <c r="I8" i="1"/>
  <c r="H8" i="1"/>
  <c r="G8" i="1"/>
  <c r="F8" i="1"/>
  <c r="E8" i="1"/>
  <c r="I5" i="2" l="1"/>
  <c r="M5" i="2"/>
  <c r="N24" i="1" l="1"/>
  <c r="M21" i="1"/>
  <c r="L21" i="1"/>
  <c r="K21" i="1"/>
  <c r="J21" i="1"/>
  <c r="I21" i="1"/>
  <c r="H21" i="1"/>
  <c r="G21" i="1"/>
  <c r="F21" i="1"/>
  <c r="E21" i="1"/>
  <c r="M20" i="1"/>
  <c r="L20" i="1"/>
  <c r="K20" i="1"/>
  <c r="J20" i="1"/>
  <c r="I20" i="1"/>
  <c r="H20" i="1"/>
  <c r="G20" i="1"/>
  <c r="F20" i="1"/>
  <c r="E20" i="1"/>
  <c r="E9" i="1"/>
  <c r="E5" i="1"/>
  <c r="F5" i="1"/>
  <c r="F9" i="1"/>
  <c r="G5" i="1"/>
  <c r="H5" i="1"/>
  <c r="I5" i="1"/>
  <c r="J5" i="1"/>
  <c r="G9" i="1"/>
  <c r="H9" i="1"/>
  <c r="I9" i="1"/>
  <c r="J9" i="1"/>
  <c r="J10" i="1" s="1"/>
  <c r="G35" i="1"/>
  <c r="G36" i="1" s="1"/>
  <c r="K7" i="1"/>
  <c r="K5" i="1"/>
  <c r="L7" i="1"/>
  <c r="L5" i="1"/>
  <c r="L6" i="1" s="1"/>
  <c r="M5" i="1"/>
  <c r="M7" i="1"/>
  <c r="I10" i="1" l="1"/>
  <c r="I19" i="1" s="1"/>
  <c r="E5" i="3"/>
  <c r="E10" i="3"/>
  <c r="N7" i="1"/>
  <c r="K6" i="1"/>
  <c r="K9" i="1" s="1"/>
  <c r="F5" i="3"/>
  <c r="N20" i="1"/>
  <c r="D10" i="3"/>
  <c r="F10" i="3"/>
  <c r="E6" i="3"/>
  <c r="D5" i="3"/>
  <c r="D6" i="3"/>
  <c r="N21" i="1"/>
  <c r="J16" i="1"/>
  <c r="J17" i="1"/>
  <c r="J18" i="1" s="1"/>
  <c r="J15" i="1"/>
  <c r="J14" i="1"/>
  <c r="J11" i="1"/>
  <c r="J12" i="1" s="1"/>
  <c r="J19" i="1"/>
  <c r="J13" i="1"/>
  <c r="I15" i="1"/>
  <c r="F10" i="1"/>
  <c r="N5" i="1"/>
  <c r="H10" i="1"/>
  <c r="I16" i="1"/>
  <c r="I17" i="1"/>
  <c r="I18" i="1" s="1"/>
  <c r="I11" i="1"/>
  <c r="I12" i="1" s="1"/>
  <c r="G10" i="1"/>
  <c r="N8" i="1"/>
  <c r="I13" i="1"/>
  <c r="I14" i="1"/>
  <c r="E10" i="1"/>
  <c r="L9" i="1"/>
  <c r="L10" i="1" s="1"/>
  <c r="K10" i="1" l="1"/>
  <c r="K15" i="1" s="1"/>
  <c r="L11" i="1"/>
  <c r="L19" i="1"/>
  <c r="L12" i="1"/>
  <c r="L17" i="1"/>
  <c r="L18" i="1" s="1"/>
  <c r="L15" i="1"/>
  <c r="L13" i="1"/>
  <c r="L16" i="1"/>
  <c r="L14" i="1"/>
  <c r="J22" i="1"/>
  <c r="J23" i="1" s="1"/>
  <c r="J25" i="1" s="1"/>
  <c r="J26" i="1" s="1"/>
  <c r="I22" i="1"/>
  <c r="I23" i="1" s="1"/>
  <c r="I25" i="1" s="1"/>
  <c r="I26" i="1" s="1"/>
  <c r="F11" i="1"/>
  <c r="F12" i="1" s="1"/>
  <c r="F14" i="1"/>
  <c r="F13" i="1"/>
  <c r="F17" i="1"/>
  <c r="F18" i="1" s="1"/>
  <c r="F15" i="1"/>
  <c r="F19" i="1"/>
  <c r="F16" i="1"/>
  <c r="K16" i="1"/>
  <c r="K19" i="1"/>
  <c r="K17" i="1"/>
  <c r="K18" i="1" s="1"/>
  <c r="K13" i="1"/>
  <c r="K11" i="1"/>
  <c r="G17" i="1"/>
  <c r="G18" i="1" s="1"/>
  <c r="G15" i="1"/>
  <c r="G11" i="1"/>
  <c r="G16" i="1"/>
  <c r="G19" i="1"/>
  <c r="G14" i="1"/>
  <c r="G13" i="1"/>
  <c r="H17" i="1"/>
  <c r="H18" i="1" s="1"/>
  <c r="H19" i="1"/>
  <c r="H14" i="1"/>
  <c r="H13" i="1"/>
  <c r="H11" i="1"/>
  <c r="H12" i="1" s="1"/>
  <c r="H15" i="1"/>
  <c r="H16" i="1"/>
  <c r="E17" i="1"/>
  <c r="E13" i="1"/>
  <c r="E14" i="1"/>
  <c r="E16" i="1"/>
  <c r="E11" i="1"/>
  <c r="E15" i="1"/>
  <c r="E19" i="1"/>
  <c r="K12" i="1" l="1"/>
  <c r="K14" i="1"/>
  <c r="G12" i="1"/>
  <c r="E7" i="3"/>
  <c r="E9" i="3"/>
  <c r="D7" i="3"/>
  <c r="H22" i="1"/>
  <c r="H23" i="1" s="1"/>
  <c r="H25" i="1" s="1"/>
  <c r="H26" i="1" s="1"/>
  <c r="K22" i="1"/>
  <c r="F22" i="1"/>
  <c r="F23" i="1" s="1"/>
  <c r="F25" i="1" s="1"/>
  <c r="F26" i="1" s="1"/>
  <c r="G22" i="1"/>
  <c r="L22" i="1"/>
  <c r="L23" i="1" s="1"/>
  <c r="L25" i="1" s="1"/>
  <c r="L26" i="1" s="1"/>
  <c r="E18" i="1"/>
  <c r="D9" i="3" s="1"/>
  <c r="E12" i="1"/>
  <c r="K23" i="1" l="1"/>
  <c r="K25" i="1" s="1"/>
  <c r="K26" i="1"/>
  <c r="K28" i="1" s="1"/>
  <c r="K29" i="1" s="1"/>
  <c r="K30" i="1" s="1"/>
  <c r="G23" i="1"/>
  <c r="G25" i="1" s="1"/>
  <c r="G26" i="1" s="1"/>
  <c r="I28" i="1"/>
  <c r="I29" i="1" s="1"/>
  <c r="I30" i="1" s="1"/>
  <c r="H28" i="1"/>
  <c r="H29" i="1" s="1"/>
  <c r="H30" i="1" s="1"/>
  <c r="L28" i="1"/>
  <c r="J28" i="1"/>
  <c r="E22" i="1"/>
  <c r="G28" i="1" l="1"/>
  <c r="G29" i="1" s="1"/>
  <c r="F28" i="1"/>
  <c r="F29" i="1" s="1"/>
  <c r="F30" i="1" s="1"/>
  <c r="L29" i="1"/>
  <c r="L30" i="1" s="1"/>
  <c r="J29" i="1"/>
  <c r="J30" i="1" s="1"/>
  <c r="E23" i="1"/>
  <c r="M10" i="2"/>
  <c r="G30" i="1" l="1"/>
  <c r="G31" i="1" s="1"/>
  <c r="E25" i="1"/>
  <c r="E26" i="1" s="1"/>
  <c r="G10" i="3"/>
  <c r="E28" i="1" l="1"/>
  <c r="E29" i="1" l="1"/>
  <c r="I8" i="2"/>
  <c r="M8" i="2" s="1"/>
  <c r="N10" i="2"/>
  <c r="I10" i="2"/>
  <c r="I7" i="2"/>
  <c r="M7" i="2" s="1"/>
  <c r="N7" i="2" l="1"/>
  <c r="E30" i="1"/>
  <c r="G5" i="3"/>
  <c r="M6" i="1"/>
  <c r="M9" i="1" l="1"/>
  <c r="F6" i="3" s="1"/>
  <c r="N6" i="1"/>
  <c r="J35" i="1"/>
  <c r="J36" i="1" s="1"/>
  <c r="H35" i="1"/>
  <c r="H36" i="1" s="1"/>
  <c r="F35" i="1"/>
  <c r="M35" i="1"/>
  <c r="M36" i="1" s="1"/>
  <c r="L35" i="1"/>
  <c r="L36" i="1" s="1"/>
  <c r="M10" i="1" l="1"/>
  <c r="N9" i="1"/>
  <c r="E35" i="1"/>
  <c r="G6" i="3"/>
  <c r="I35" i="1"/>
  <c r="I36" i="1" s="1"/>
  <c r="M17" i="1" l="1"/>
  <c r="M15" i="1"/>
  <c r="N15" i="1" s="1"/>
  <c r="M16" i="1"/>
  <c r="N16" i="1" s="1"/>
  <c r="M11" i="1"/>
  <c r="M12" i="1" s="1"/>
  <c r="M19" i="1"/>
  <c r="N19" i="1" s="1"/>
  <c r="M14" i="1"/>
  <c r="N14" i="1" s="1"/>
  <c r="M13" i="1"/>
  <c r="N10" i="1"/>
  <c r="K35" i="1"/>
  <c r="K36" i="1" s="1"/>
  <c r="N35" i="1"/>
  <c r="N36" i="1" s="1"/>
  <c r="N11" i="1" l="1"/>
  <c r="F7" i="3"/>
  <c r="N12" i="1"/>
  <c r="N13" i="1"/>
  <c r="M18" i="1"/>
  <c r="N18" i="1" s="1"/>
  <c r="N17" i="1"/>
  <c r="E11" i="3"/>
  <c r="E8" i="3"/>
  <c r="D11" i="3"/>
  <c r="D8" i="3"/>
  <c r="F9" i="3" l="1"/>
  <c r="M22" i="1"/>
  <c r="E12" i="3"/>
  <c r="F11" i="3"/>
  <c r="D12" i="3"/>
  <c r="E13" i="3" l="1"/>
  <c r="E15" i="3" s="1"/>
  <c r="D13" i="3"/>
  <c r="N22" i="1"/>
  <c r="M23" i="1"/>
  <c r="L31" i="1"/>
  <c r="H31" i="1"/>
  <c r="J31" i="1"/>
  <c r="F31" i="1"/>
  <c r="F8" i="3"/>
  <c r="F12" i="3" s="1"/>
  <c r="G7" i="3"/>
  <c r="G8" i="3" s="1"/>
  <c r="G11" i="3"/>
  <c r="G9" i="3"/>
  <c r="F13" i="3" l="1"/>
  <c r="G13" i="3" s="1"/>
  <c r="D15" i="3"/>
  <c r="M25" i="1"/>
  <c r="M26" i="1" s="1"/>
  <c r="N23" i="1"/>
  <c r="G12" i="3"/>
  <c r="E16" i="3"/>
  <c r="E17" i="3" s="1"/>
  <c r="E18" i="3" s="1"/>
  <c r="F15" i="3" l="1"/>
  <c r="G15" i="3" s="1"/>
  <c r="G14" i="3"/>
  <c r="N26" i="1"/>
  <c r="N27" i="1"/>
  <c r="N25" i="1"/>
  <c r="K31" i="1"/>
  <c r="I31" i="1"/>
  <c r="F16" i="3" l="1"/>
  <c r="F17" i="3" s="1"/>
  <c r="F18" i="3" s="1"/>
  <c r="M28" i="1"/>
  <c r="D16" i="3"/>
  <c r="G16" i="3" s="1"/>
  <c r="G17" i="3" s="1"/>
  <c r="E31" i="1"/>
  <c r="M29" i="1" l="1"/>
  <c r="N29" i="1" s="1"/>
  <c r="N28" i="1"/>
  <c r="D17" i="3"/>
  <c r="M30" i="1" l="1"/>
  <c r="M31" i="1" s="1"/>
  <c r="G18" i="3"/>
  <c r="D18" i="3"/>
  <c r="N30" i="1" l="1"/>
  <c r="N31" i="1" s="1"/>
</calcChain>
</file>

<file path=xl/sharedStrings.xml><?xml version="1.0" encoding="utf-8"?>
<sst xmlns="http://schemas.openxmlformats.org/spreadsheetml/2006/main" count="130" uniqueCount="122">
  <si>
    <t>계</t>
    <phoneticPr fontId="3" type="noConversion"/>
  </si>
  <si>
    <t>인
건
비</t>
    <phoneticPr fontId="3" type="noConversion"/>
  </si>
  <si>
    <t>기본급</t>
    <phoneticPr fontId="3" type="noConversion"/>
  </si>
  <si>
    <t>제   수  당</t>
    <phoneticPr fontId="3" type="noConversion"/>
  </si>
  <si>
    <t>연장근로수당</t>
    <phoneticPr fontId="3" type="noConversion"/>
  </si>
  <si>
    <t>시급*1.5*연장시간</t>
    <phoneticPr fontId="3" type="noConversion"/>
  </si>
  <si>
    <t>야간근로수당</t>
    <phoneticPr fontId="3" type="noConversion"/>
  </si>
  <si>
    <t>시급*0.5*야간시간</t>
    <phoneticPr fontId="3" type="noConversion"/>
  </si>
  <si>
    <t>년차수당</t>
    <phoneticPr fontId="3" type="noConversion"/>
  </si>
  <si>
    <t>소계</t>
    <phoneticPr fontId="3" type="noConversion"/>
  </si>
  <si>
    <t>퇴직충당금</t>
    <phoneticPr fontId="3" type="noConversion"/>
  </si>
  <si>
    <t>평균임금/12개월</t>
    <phoneticPr fontId="3" type="noConversion"/>
  </si>
  <si>
    <t>경
비</t>
    <phoneticPr fontId="3" type="noConversion"/>
  </si>
  <si>
    <t>보     험  료</t>
    <phoneticPr fontId="3" type="noConversion"/>
  </si>
  <si>
    <t>산재보험료</t>
    <phoneticPr fontId="3" type="noConversion"/>
  </si>
  <si>
    <t>고용보험료</t>
    <phoneticPr fontId="3" type="noConversion"/>
  </si>
  <si>
    <t>국민연금</t>
    <phoneticPr fontId="3" type="noConversion"/>
  </si>
  <si>
    <t>건강보험</t>
    <phoneticPr fontId="3" type="noConversion"/>
  </si>
  <si>
    <t>노인장기요양</t>
    <phoneticPr fontId="3" type="noConversion"/>
  </si>
  <si>
    <t>임금채권보장</t>
    <phoneticPr fontId="3" type="noConversion"/>
  </si>
  <si>
    <t>복  리    비</t>
    <phoneticPr fontId="3" type="noConversion"/>
  </si>
  <si>
    <t>피복비</t>
    <phoneticPr fontId="3" type="noConversion"/>
  </si>
  <si>
    <t>안전화</t>
    <phoneticPr fontId="3" type="noConversion"/>
  </si>
  <si>
    <t>인건비 및 경비 합계</t>
    <phoneticPr fontId="3" type="noConversion"/>
  </si>
  <si>
    <t>투     입     인     원</t>
    <phoneticPr fontId="3" type="noConversion"/>
  </si>
  <si>
    <t xml:space="preserve"> </t>
    <phoneticPr fontId="3" type="noConversion"/>
  </si>
  <si>
    <t>순     용     역     비</t>
    <phoneticPr fontId="3" type="noConversion"/>
  </si>
  <si>
    <t>일반관리비:순용역비*5%이내</t>
    <phoneticPr fontId="3" type="noConversion"/>
  </si>
  <si>
    <t xml:space="preserve"> 이윤:(순용역비+관리비)*10%이내</t>
    <phoneticPr fontId="3" type="noConversion"/>
  </si>
  <si>
    <t>용     역     비     계</t>
    <phoneticPr fontId="3" type="noConversion"/>
  </si>
  <si>
    <t>부가가치세:용역비계*10%</t>
    <phoneticPr fontId="3" type="noConversion"/>
  </si>
  <si>
    <t>월     용     역     비</t>
    <phoneticPr fontId="3" type="noConversion"/>
  </si>
  <si>
    <t>연     간  용   역   비</t>
    <phoneticPr fontId="3" type="noConversion"/>
  </si>
  <si>
    <t>대덕프라임산업( 주 )</t>
    <phoneticPr fontId="2" type="noConversion"/>
  </si>
  <si>
    <t>2016년 월지급액</t>
    <phoneticPr fontId="2" type="noConversion"/>
  </si>
  <si>
    <t>인상액</t>
    <phoneticPr fontId="2" type="noConversion"/>
  </si>
  <si>
    <t>인상율</t>
    <phoneticPr fontId="2" type="noConversion"/>
  </si>
  <si>
    <t>구분</t>
    <phoneticPr fontId="3" type="noConversion"/>
  </si>
  <si>
    <t>산출근거</t>
    <phoneticPr fontId="3" type="noConversion"/>
  </si>
  <si>
    <t>미화(남)</t>
    <phoneticPr fontId="3" type="noConversion"/>
  </si>
  <si>
    <t>미화(여)1</t>
    <phoneticPr fontId="3" type="noConversion"/>
  </si>
  <si>
    <t>미화(여)2</t>
    <phoneticPr fontId="3" type="noConversion"/>
  </si>
  <si>
    <t>미화(여)3</t>
    <phoneticPr fontId="3" type="noConversion"/>
  </si>
  <si>
    <t>경비원2</t>
    <phoneticPr fontId="3" type="noConversion"/>
  </si>
  <si>
    <t>경비원3</t>
    <phoneticPr fontId="2" type="noConversion"/>
  </si>
  <si>
    <t>계</t>
    <phoneticPr fontId="3" type="noConversion"/>
  </si>
  <si>
    <t>비고</t>
    <phoneticPr fontId="3" type="noConversion"/>
  </si>
  <si>
    <t xml:space="preserve">  * (재)국립극단</t>
    <phoneticPr fontId="3" type="noConversion"/>
  </si>
  <si>
    <t>구 분</t>
    <phoneticPr fontId="3" type="noConversion"/>
  </si>
  <si>
    <t>산 출 근 거</t>
    <phoneticPr fontId="3" type="noConversion"/>
  </si>
  <si>
    <t>비 고</t>
    <phoneticPr fontId="3" type="noConversion"/>
  </si>
  <si>
    <t>인건비</t>
    <phoneticPr fontId="3" type="noConversion"/>
  </si>
  <si>
    <t>제수당</t>
    <phoneticPr fontId="3" type="noConversion"/>
  </si>
  <si>
    <t>연장,야간,휴일,년차 수당</t>
    <phoneticPr fontId="3" type="noConversion"/>
  </si>
  <si>
    <t>(기본급+제수당+상여금)/12개월</t>
    <phoneticPr fontId="3" type="noConversion"/>
  </si>
  <si>
    <t>경비</t>
    <phoneticPr fontId="3" type="noConversion"/>
  </si>
  <si>
    <t>보험료</t>
    <phoneticPr fontId="3" type="noConversion"/>
  </si>
  <si>
    <t>복리후생비</t>
    <phoneticPr fontId="3" type="noConversion"/>
  </si>
  <si>
    <t>월간</t>
    <phoneticPr fontId="3" type="noConversion"/>
  </si>
  <si>
    <t>순용역비</t>
    <phoneticPr fontId="3" type="noConversion"/>
  </si>
  <si>
    <t>일반관리비</t>
    <phoneticPr fontId="3" type="noConversion"/>
  </si>
  <si>
    <t>이윤</t>
    <phoneticPr fontId="3" type="noConversion"/>
  </si>
  <si>
    <t>용역비계</t>
    <phoneticPr fontId="3" type="noConversion"/>
  </si>
  <si>
    <t>부가가치세</t>
    <phoneticPr fontId="3" type="noConversion"/>
  </si>
  <si>
    <t>월용역비</t>
    <phoneticPr fontId="3" type="noConversion"/>
  </si>
  <si>
    <t>년간용역비</t>
    <phoneticPr fontId="3" type="noConversion"/>
  </si>
  <si>
    <t>5%이내</t>
    <phoneticPr fontId="2" type="noConversion"/>
  </si>
  <si>
    <t>10%이내</t>
    <phoneticPr fontId="2" type="noConversion"/>
  </si>
  <si>
    <t xml:space="preserve"> </t>
    <phoneticPr fontId="3" type="noConversion"/>
  </si>
  <si>
    <t>구  분</t>
    <phoneticPr fontId="9" type="noConversion"/>
  </si>
  <si>
    <t>근무시간</t>
    <phoneticPr fontId="9" type="noConversion"/>
  </si>
  <si>
    <t>총근무</t>
    <phoneticPr fontId="9" type="noConversion"/>
  </si>
  <si>
    <t>휴게</t>
    <phoneticPr fontId="3" type="noConversion"/>
  </si>
  <si>
    <t>실근무</t>
    <phoneticPr fontId="9" type="noConversion"/>
  </si>
  <si>
    <t>야간
수당</t>
    <phoneticPr fontId="3" type="noConversion"/>
  </si>
  <si>
    <t>휴일근무
대체휴무</t>
    <phoneticPr fontId="9" type="noConversion"/>
  </si>
  <si>
    <t>인원</t>
    <phoneticPr fontId="3" type="noConversion"/>
  </si>
  <si>
    <t>월간
실근로</t>
    <phoneticPr fontId="9" type="noConversion"/>
  </si>
  <si>
    <t>기본급
시간</t>
    <phoneticPr fontId="9" type="noConversion"/>
  </si>
  <si>
    <t>아 침</t>
    <phoneticPr fontId="3" type="noConversion"/>
  </si>
  <si>
    <t>점심</t>
    <phoneticPr fontId="9" type="noConversion"/>
  </si>
  <si>
    <t>저녁</t>
    <phoneticPr fontId="9" type="noConversion"/>
  </si>
  <si>
    <t>심야</t>
    <phoneticPr fontId="9" type="noConversion"/>
  </si>
  <si>
    <t>09-18시</t>
    <phoneticPr fontId="9" type="noConversion"/>
  </si>
  <si>
    <t>13:30~22:30(공연)</t>
    <phoneticPr fontId="3" type="noConversion"/>
  </si>
  <si>
    <t>당직</t>
    <phoneticPr fontId="2" type="noConversion"/>
  </si>
  <si>
    <t>06시 -익일06시</t>
    <phoneticPr fontId="3" type="noConversion"/>
  </si>
  <si>
    <t>주간</t>
    <phoneticPr fontId="2" type="noConversion"/>
  </si>
  <si>
    <t>09시-18시</t>
    <phoneticPr fontId="2" type="noConversion"/>
  </si>
  <si>
    <t>비 번</t>
    <phoneticPr fontId="3" type="noConversion"/>
  </si>
  <si>
    <t>07-16시(평일)</t>
    <phoneticPr fontId="3" type="noConversion"/>
  </si>
  <si>
    <t>관리소장</t>
    <phoneticPr fontId="3" type="noConversion"/>
  </si>
  <si>
    <t xml:space="preserve">시설반장             </t>
    <phoneticPr fontId="3" type="noConversion"/>
  </si>
  <si>
    <t>경비원1</t>
    <phoneticPr fontId="3" type="noConversion"/>
  </si>
  <si>
    <t>석면피해분담금</t>
    <phoneticPr fontId="3" type="noConversion"/>
  </si>
  <si>
    <t>70,000원*2착/연간</t>
    <phoneticPr fontId="3" type="noConversion"/>
  </si>
  <si>
    <t>42,000원*1착/연간</t>
    <phoneticPr fontId="3" type="noConversion"/>
  </si>
  <si>
    <t>주간</t>
    <phoneticPr fontId="2" type="noConversion"/>
  </si>
  <si>
    <t>비번</t>
    <phoneticPr fontId="2" type="noConversion"/>
  </si>
  <si>
    <t xml:space="preserve">시급*월근무시간           </t>
    <phoneticPr fontId="3" type="noConversion"/>
  </si>
  <si>
    <t>월 지급급여(평균임금)</t>
    <phoneticPr fontId="3" type="noConversion"/>
  </si>
  <si>
    <t xml:space="preserve"> ○ 국립극단 시설관리·경비·청소용역 원가 산출서</t>
    <phoneticPr fontId="3" type="noConversion"/>
  </si>
  <si>
    <t>평균임금*(9.3/1000)</t>
    <phoneticPr fontId="3" type="noConversion"/>
  </si>
  <si>
    <t>평균임금*(0.03/1000)</t>
    <phoneticPr fontId="3" type="noConversion"/>
  </si>
  <si>
    <t>평균임금*(45/1000)</t>
    <phoneticPr fontId="3" type="noConversion"/>
  </si>
  <si>
    <t>평균임금*(16.5/1000)</t>
    <phoneticPr fontId="3" type="noConversion"/>
  </si>
  <si>
    <t>평균임금*(33.35/1000)</t>
    <phoneticPr fontId="3" type="noConversion"/>
  </si>
  <si>
    <t>건강보험료*(10.25/100)</t>
    <phoneticPr fontId="3" type="noConversion"/>
  </si>
  <si>
    <t>평균임금*(0.6/1000)</t>
    <phoneticPr fontId="3" type="noConversion"/>
  </si>
  <si>
    <t>계약기간 : 2021.1.1 ~ 2021.12.31</t>
    <phoneticPr fontId="2" type="noConversion"/>
  </si>
  <si>
    <t xml:space="preserve"> * 2021 근무시간표</t>
    <phoneticPr fontId="2" type="noConversion"/>
  </si>
  <si>
    <t>시설</t>
    <phoneticPr fontId="9" type="noConversion"/>
  </si>
  <si>
    <t xml:space="preserve"> - 월 야간근로시간 : 경비대원 21시간</t>
    <phoneticPr fontId="2" type="noConversion"/>
  </si>
  <si>
    <t xml:space="preserve"> - 시설,미화원 휴일근무시 대체휴무</t>
    <phoneticPr fontId="3" type="noConversion"/>
  </si>
  <si>
    <t>경비</t>
    <phoneticPr fontId="3" type="noConversion"/>
  </si>
  <si>
    <t>미화</t>
    <phoneticPr fontId="3" type="noConversion"/>
  </si>
  <si>
    <t>시 설(2명)</t>
    <phoneticPr fontId="3" type="noConversion"/>
  </si>
  <si>
    <t>미 화(4명)</t>
    <phoneticPr fontId="3" type="noConversion"/>
  </si>
  <si>
    <t>경 비(3명)</t>
    <phoneticPr fontId="3" type="noConversion"/>
  </si>
  <si>
    <t>용역비 산출 집계표(2021년)</t>
    <phoneticPr fontId="3" type="noConversion"/>
  </si>
  <si>
    <t>소장 - 전기산업기사, 반장 - 작업반장, 미화, 경비 - 단순노무종사원</t>
    <phoneticPr fontId="2" type="noConversion"/>
  </si>
  <si>
    <t>시급*8*26/12개월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</si>
</sst>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0.0;__xd83f_"/>
    <numFmt numFmtId="181" formatCode="0.00_ "/>
    <numFmt numFmtId="182" formatCode="0.0_ "/>
    <numFmt numFmtId="183" formatCode="0.0%"/>
  </numFmts>
  <fonts count="30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b/>
      <sz val="7"/>
      <color theme="1"/>
      <name val="돋움"/>
      <family val="3"/>
      <charset val="129"/>
    </font>
    <font>
      <sz val="8"/>
      <color theme="0"/>
      <name val="돋움"/>
      <family val="3"/>
      <charset val="129"/>
    </font>
    <font>
      <sz val="8"/>
      <name val="돋움"/>
      <family val="3"/>
      <charset val="129"/>
    </font>
    <font>
      <sz val="6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7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9"/>
      <color theme="1"/>
      <name val="돋움"/>
      <family val="3"/>
      <charset val="129"/>
    </font>
    <font>
      <sz val="10"/>
      <name val="Arial"/>
      <family val="2"/>
    </font>
    <font>
      <sz val="10"/>
      <name val="Times New Roman"/>
      <family val="1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sz val="6"/>
      <name val="돋움"/>
      <family val="3"/>
      <charset val="129"/>
    </font>
    <font>
      <sz val="5"/>
      <color theme="1"/>
      <name val="돋움"/>
      <family val="3"/>
      <charset val="129"/>
    </font>
    <font>
      <sz val="5"/>
      <name val="돋움"/>
      <family val="3"/>
      <charset val="129"/>
    </font>
    <font>
      <sz val="6"/>
      <color theme="0"/>
      <name val="돋움"/>
      <family val="3"/>
      <charset val="129"/>
    </font>
    <font>
      <b/>
      <sz val="20"/>
      <color theme="1"/>
      <name val="돋움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theme="1"/>
      <name val="돋움"/>
      <family val="3"/>
      <charset val="129"/>
    </font>
    <font>
      <b/>
      <sz val="8"/>
      <color theme="1"/>
      <name val="돋움"/>
      <family val="3"/>
      <charset val="129"/>
    </font>
    <font>
      <sz val="7"/>
      <color rgb="FFFF000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6" fillId="0" borderId="0"/>
    <xf numFmtId="41" fontId="1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7" fillId="0" borderId="0">
      <alignment vertical="center"/>
    </xf>
    <xf numFmtId="0" fontId="17" fillId="0" borderId="0"/>
  </cellStyleXfs>
  <cellXfs count="185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41" fontId="7" fillId="0" borderId="0" xfId="1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1" fontId="11" fillId="0" borderId="0" xfId="1" applyFont="1">
      <alignment vertical="center"/>
    </xf>
    <xf numFmtId="41" fontId="13" fillId="0" borderId="0" xfId="1" applyFont="1">
      <alignment vertical="center"/>
    </xf>
    <xf numFmtId="41" fontId="10" fillId="0" borderId="0" xfId="1" applyFont="1">
      <alignment vertical="center"/>
    </xf>
    <xf numFmtId="41" fontId="14" fillId="0" borderId="0" xfId="1" applyFont="1">
      <alignment vertical="center"/>
    </xf>
    <xf numFmtId="41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19" fillId="0" borderId="0" xfId="12" applyFont="1"/>
    <xf numFmtId="0" fontId="20" fillId="0" borderId="3" xfId="12" applyFont="1" applyBorder="1" applyAlignment="1">
      <alignment vertical="center"/>
    </xf>
    <xf numFmtId="0" fontId="20" fillId="4" borderId="3" xfId="12" applyFont="1" applyFill="1" applyBorder="1" applyAlignment="1">
      <alignment vertical="center"/>
    </xf>
    <xf numFmtId="180" fontId="20" fillId="0" borderId="3" xfId="12" applyNumberFormat="1" applyFont="1" applyBorder="1" applyAlignment="1">
      <alignment horizontal="center" vertical="center"/>
    </xf>
    <xf numFmtId="181" fontId="20" fillId="0" borderId="3" xfId="12" applyNumberFormat="1" applyFont="1" applyBorder="1" applyAlignment="1">
      <alignment horizontal="center" vertical="center"/>
    </xf>
    <xf numFmtId="41" fontId="5" fillId="4" borderId="0" xfId="1" applyFont="1" applyFill="1">
      <alignment vertical="center"/>
    </xf>
    <xf numFmtId="41" fontId="5" fillId="4" borderId="0" xfId="1" applyFont="1" applyFill="1" applyAlignment="1">
      <alignment horizontal="center" vertical="center"/>
    </xf>
    <xf numFmtId="0" fontId="11" fillId="4" borderId="0" xfId="0" applyFont="1" applyFill="1">
      <alignment vertical="center"/>
    </xf>
    <xf numFmtId="41" fontId="11" fillId="4" borderId="0" xfId="1" applyFont="1" applyFill="1">
      <alignment vertical="center"/>
    </xf>
    <xf numFmtId="10" fontId="11" fillId="4" borderId="0" xfId="0" applyNumberFormat="1" applyFont="1" applyFill="1">
      <alignment vertical="center"/>
    </xf>
    <xf numFmtId="0" fontId="12" fillId="3" borderId="3" xfId="0" applyFont="1" applyFill="1" applyBorder="1" applyAlignment="1">
      <alignment horizontal="center" vertical="center"/>
    </xf>
    <xf numFmtId="41" fontId="22" fillId="3" borderId="8" xfId="1" applyNumberFormat="1" applyFont="1" applyFill="1" applyBorder="1">
      <alignment vertical="center"/>
    </xf>
    <xf numFmtId="41" fontId="22" fillId="3" borderId="3" xfId="1" applyFont="1" applyFill="1" applyBorder="1">
      <alignment vertical="center"/>
    </xf>
    <xf numFmtId="0" fontId="22" fillId="3" borderId="3" xfId="0" applyFont="1" applyFill="1" applyBorder="1">
      <alignment vertical="center"/>
    </xf>
    <xf numFmtId="0" fontId="22" fillId="3" borderId="3" xfId="0" applyFont="1" applyFill="1" applyBorder="1" applyAlignment="1">
      <alignment horizontal="center" vertical="center"/>
    </xf>
    <xf numFmtId="41" fontId="22" fillId="3" borderId="3" xfId="1" applyNumberFormat="1" applyFont="1" applyFill="1" applyBorder="1">
      <alignment vertical="center"/>
    </xf>
    <xf numFmtId="41" fontId="23" fillId="3" borderId="3" xfId="1" applyNumberFormat="1" applyFont="1" applyFill="1" applyBorder="1">
      <alignment vertical="center"/>
    </xf>
    <xf numFmtId="0" fontId="22" fillId="3" borderId="3" xfId="0" applyFont="1" applyFill="1" applyBorder="1" applyAlignment="1">
      <alignment horizontal="center" vertical="center" shrinkToFit="1"/>
    </xf>
    <xf numFmtId="41" fontId="22" fillId="3" borderId="3" xfId="1" applyFont="1" applyFill="1" applyBorder="1" applyAlignment="1">
      <alignment vertical="center" shrinkToFit="1"/>
    </xf>
    <xf numFmtId="0" fontId="22" fillId="3" borderId="5" xfId="0" applyFont="1" applyFill="1" applyBorder="1" applyAlignment="1">
      <alignment horizontal="center" vertical="center" shrinkToFit="1"/>
    </xf>
    <xf numFmtId="41" fontId="22" fillId="3" borderId="3" xfId="0" applyNumberFormat="1" applyFont="1" applyFill="1" applyBorder="1">
      <alignment vertical="center"/>
    </xf>
    <xf numFmtId="41" fontId="23" fillId="3" borderId="3" xfId="1" applyFont="1" applyFill="1" applyBorder="1">
      <alignment vertical="center"/>
    </xf>
    <xf numFmtId="41" fontId="22" fillId="3" borderId="3" xfId="1" applyFont="1" applyFill="1" applyBorder="1" applyAlignment="1">
      <alignment horizontal="center" vertical="center"/>
    </xf>
    <xf numFmtId="0" fontId="22" fillId="3" borderId="10" xfId="0" applyFont="1" applyFill="1" applyBorder="1">
      <alignment vertical="center"/>
    </xf>
    <xf numFmtId="0" fontId="13" fillId="0" borderId="0" xfId="0" applyFont="1" applyBorder="1">
      <alignment vertical="center"/>
    </xf>
    <xf numFmtId="0" fontId="6" fillId="0" borderId="0" xfId="0" applyFont="1">
      <alignment vertical="center"/>
    </xf>
    <xf numFmtId="41" fontId="24" fillId="2" borderId="0" xfId="1" applyFont="1" applyFill="1" applyBorder="1">
      <alignment vertical="center"/>
    </xf>
    <xf numFmtId="41" fontId="21" fillId="0" borderId="0" xfId="1" applyFont="1" applyFill="1" applyBorder="1">
      <alignment vertical="center"/>
    </xf>
    <xf numFmtId="0" fontId="24" fillId="0" borderId="0" xfId="0" applyFont="1" applyBorder="1">
      <alignment vertical="center"/>
    </xf>
    <xf numFmtId="0" fontId="22" fillId="3" borderId="3" xfId="0" applyFont="1" applyFill="1" applyBorder="1" applyAlignment="1">
      <alignment horizontal="center" vertical="center"/>
    </xf>
    <xf numFmtId="43" fontId="22" fillId="0" borderId="0" xfId="0" applyNumberFormat="1" applyFont="1">
      <alignment vertical="center"/>
    </xf>
    <xf numFmtId="41" fontId="22" fillId="5" borderId="3" xfId="1" applyNumberFormat="1" applyFont="1" applyFill="1" applyBorder="1">
      <alignment vertical="center"/>
    </xf>
    <xf numFmtId="41" fontId="22" fillId="5" borderId="3" xfId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41" fontId="5" fillId="3" borderId="18" xfId="1" applyNumberFormat="1" applyFont="1" applyFill="1" applyBorder="1">
      <alignment vertical="center"/>
    </xf>
    <xf numFmtId="41" fontId="5" fillId="3" borderId="18" xfId="1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0" fillId="3" borderId="0" xfId="0" applyFill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41" fontId="5" fillId="3" borderId="21" xfId="1" applyNumberFormat="1" applyFont="1" applyFill="1" applyBorder="1">
      <alignment vertical="center"/>
    </xf>
    <xf numFmtId="41" fontId="5" fillId="3" borderId="21" xfId="1" applyFont="1" applyFill="1" applyBorder="1" applyAlignment="1">
      <alignment vertical="center" shrinkToFit="1"/>
    </xf>
    <xf numFmtId="41" fontId="5" fillId="3" borderId="21" xfId="1" applyFont="1" applyFill="1" applyBorder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1" fontId="5" fillId="3" borderId="15" xfId="1" applyNumberFormat="1" applyFont="1" applyFill="1" applyBorder="1">
      <alignment vertical="center"/>
    </xf>
    <xf numFmtId="41" fontId="5" fillId="3" borderId="15" xfId="1" applyFont="1" applyFill="1" applyBorder="1">
      <alignment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shrinkToFit="1"/>
    </xf>
    <xf numFmtId="41" fontId="5" fillId="3" borderId="24" xfId="1" applyNumberFormat="1" applyFont="1" applyFill="1" applyBorder="1">
      <alignment vertical="center"/>
    </xf>
    <xf numFmtId="41" fontId="5" fillId="3" borderId="24" xfId="1" applyFont="1" applyFill="1" applyBorder="1">
      <alignment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1" fontId="5" fillId="0" borderId="18" xfId="1" applyNumberFormat="1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182" fontId="0" fillId="0" borderId="0" xfId="0" applyNumberFormat="1" applyBorder="1">
      <alignment vertical="center"/>
    </xf>
    <xf numFmtId="0" fontId="5" fillId="0" borderId="21" xfId="0" applyFont="1" applyBorder="1" applyAlignment="1">
      <alignment horizontal="center" vertical="center"/>
    </xf>
    <xf numFmtId="183" fontId="5" fillId="0" borderId="21" xfId="0" applyNumberFormat="1" applyFont="1" applyBorder="1" applyAlignment="1">
      <alignment horizontal="center" vertical="center"/>
    </xf>
    <xf numFmtId="41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41" fontId="5" fillId="0" borderId="27" xfId="1" applyFont="1" applyBorder="1" applyAlignment="1">
      <alignment horizontal="center" vertical="center"/>
    </xf>
    <xf numFmtId="41" fontId="5" fillId="3" borderId="27" xfId="1" applyFont="1" applyFill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1" fontId="5" fillId="0" borderId="4" xfId="1" applyFont="1" applyBorder="1">
      <alignment vertical="center"/>
    </xf>
    <xf numFmtId="41" fontId="5" fillId="3" borderId="4" xfId="1" applyFont="1" applyFill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1" fontId="5" fillId="0" borderId="32" xfId="1" applyFont="1" applyBorder="1">
      <alignment vertical="center"/>
    </xf>
    <xf numFmtId="41" fontId="5" fillId="3" borderId="32" xfId="1" applyFont="1" applyFill="1" applyBorder="1">
      <alignment vertical="center"/>
    </xf>
    <xf numFmtId="0" fontId="5" fillId="0" borderId="33" xfId="0" applyFont="1" applyBorder="1">
      <alignment vertical="center"/>
    </xf>
    <xf numFmtId="41" fontId="1" fillId="0" borderId="0" xfId="1" applyFont="1" applyBorder="1">
      <alignment vertical="center"/>
    </xf>
    <xf numFmtId="41" fontId="21" fillId="7" borderId="0" xfId="1" applyFont="1" applyFill="1" applyBorder="1">
      <alignment vertical="center"/>
    </xf>
    <xf numFmtId="0" fontId="20" fillId="0" borderId="3" xfId="12" applyFont="1" applyBorder="1" applyAlignment="1">
      <alignment horizontal="center" vertical="center"/>
    </xf>
    <xf numFmtId="41" fontId="20" fillId="0" borderId="0" xfId="7" applyFont="1" applyBorder="1" applyAlignment="1">
      <alignment vertical="center"/>
    </xf>
    <xf numFmtId="0" fontId="20" fillId="0" borderId="0" xfId="12" applyFont="1" applyAlignment="1">
      <alignment vertical="center"/>
    </xf>
    <xf numFmtId="0" fontId="20" fillId="0" borderId="0" xfId="12" applyFont="1"/>
    <xf numFmtId="0" fontId="20" fillId="0" borderId="0" xfId="12" applyFont="1" applyBorder="1" applyAlignment="1">
      <alignment vertical="center"/>
    </xf>
    <xf numFmtId="41" fontId="20" fillId="0" borderId="0" xfId="12" applyNumberFormat="1" applyFont="1" applyBorder="1" applyAlignment="1">
      <alignment vertical="center"/>
    </xf>
    <xf numFmtId="41" fontId="20" fillId="0" borderId="0" xfId="12" applyNumberFormat="1" applyFont="1" applyAlignment="1">
      <alignment vertical="center"/>
    </xf>
    <xf numFmtId="9" fontId="5" fillId="0" borderId="22" xfId="0" applyNumberFormat="1" applyFont="1" applyBorder="1" applyAlignment="1">
      <alignment horizontal="center" vertical="center"/>
    </xf>
    <xf numFmtId="41" fontId="0" fillId="0" borderId="0" xfId="0" applyNumberFormat="1">
      <alignment vertical="center"/>
    </xf>
    <xf numFmtId="41" fontId="29" fillId="5" borderId="3" xfId="1" applyFont="1" applyFill="1" applyBorder="1" applyAlignment="1">
      <alignment horizontal="center" vertical="center"/>
    </xf>
    <xf numFmtId="41" fontId="29" fillId="5" borderId="3" xfId="1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 shrinkToFit="1"/>
    </xf>
    <xf numFmtId="0" fontId="29" fillId="5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0" fillId="0" borderId="3" xfId="12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41" fontId="22" fillId="4" borderId="3" xfId="1" applyFont="1" applyFill="1" applyBorder="1">
      <alignment vertical="center"/>
    </xf>
    <xf numFmtId="41" fontId="23" fillId="4" borderId="3" xfId="1" applyFont="1" applyFill="1" applyBorder="1">
      <alignment vertical="center"/>
    </xf>
    <xf numFmtId="0" fontId="20" fillId="0" borderId="3" xfId="12" applyFont="1" applyBorder="1" applyAlignment="1">
      <alignment vertical="center"/>
    </xf>
    <xf numFmtId="0" fontId="20" fillId="0" borderId="3" xfId="12" applyFont="1" applyBorder="1" applyAlignment="1">
      <alignment horizontal="center" vertical="center"/>
    </xf>
    <xf numFmtId="43" fontId="5" fillId="0" borderId="21" xfId="1" applyNumberFormat="1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 shrinkToFit="1"/>
    </xf>
    <xf numFmtId="0" fontId="11" fillId="6" borderId="15" xfId="0" applyFont="1" applyFill="1" applyBorder="1" applyAlignment="1">
      <alignment horizontal="center" vertical="center" wrapText="1" shrinkToFit="1"/>
    </xf>
    <xf numFmtId="0" fontId="11" fillId="6" borderId="13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23" xfId="0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0" fillId="0" borderId="4" xfId="12" applyFont="1" applyBorder="1" applyAlignment="1">
      <alignment horizontal="center" vertical="center"/>
    </xf>
    <xf numFmtId="0" fontId="20" fillId="0" borderId="8" xfId="12" applyFont="1" applyBorder="1" applyAlignment="1">
      <alignment horizontal="center" vertical="center"/>
    </xf>
    <xf numFmtId="0" fontId="20" fillId="0" borderId="3" xfId="12" applyFont="1" applyBorder="1" applyAlignment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0" fontId="20" fillId="0" borderId="5" xfId="12" applyFont="1" applyBorder="1" applyAlignment="1">
      <alignment horizontal="center" vertical="center"/>
    </xf>
    <xf numFmtId="0" fontId="20" fillId="0" borderId="6" xfId="12" applyFont="1" applyBorder="1" applyAlignment="1">
      <alignment horizontal="center" vertical="center"/>
    </xf>
    <xf numFmtId="0" fontId="20" fillId="0" borderId="7" xfId="12" applyFont="1" applyBorder="1" applyAlignment="1">
      <alignment horizontal="center" vertical="center"/>
    </xf>
    <xf numFmtId="0" fontId="20" fillId="0" borderId="4" xfId="12" applyFont="1" applyBorder="1" applyAlignment="1">
      <alignment horizontal="center" vertical="center" wrapText="1"/>
    </xf>
    <xf numFmtId="0" fontId="20" fillId="0" borderId="8" xfId="12" applyFont="1" applyBorder="1" applyAlignment="1">
      <alignment horizontal="center" vertical="center" wrapText="1"/>
    </xf>
    <xf numFmtId="0" fontId="20" fillId="0" borderId="9" xfId="12" applyFont="1" applyBorder="1" applyAlignment="1">
      <alignment horizontal="center" vertical="center"/>
    </xf>
    <xf numFmtId="181" fontId="20" fillId="0" borderId="4" xfId="12" applyNumberFormat="1" applyFont="1" applyBorder="1" applyAlignment="1">
      <alignment horizontal="center" vertical="center"/>
    </xf>
    <xf numFmtId="181" fontId="20" fillId="0" borderId="9" xfId="12" applyNumberFormat="1" applyFont="1" applyBorder="1" applyAlignment="1">
      <alignment horizontal="center" vertical="center"/>
    </xf>
    <xf numFmtId="181" fontId="20" fillId="0" borderId="8" xfId="12" applyNumberFormat="1" applyFont="1" applyBorder="1" applyAlignment="1">
      <alignment horizontal="center" vertical="center"/>
    </xf>
    <xf numFmtId="0" fontId="20" fillId="0" borderId="4" xfId="12" applyFont="1" applyBorder="1" applyAlignment="1">
      <alignment vertical="center"/>
    </xf>
    <xf numFmtId="0" fontId="20" fillId="0" borderId="8" xfId="12" applyFont="1" applyBorder="1" applyAlignment="1">
      <alignment vertical="center"/>
    </xf>
    <xf numFmtId="0" fontId="20" fillId="0" borderId="3" xfId="12" applyFont="1" applyBorder="1" applyAlignment="1">
      <alignment vertical="center"/>
    </xf>
    <xf numFmtId="180" fontId="20" fillId="0" borderId="4" xfId="12" applyNumberFormat="1" applyFont="1" applyBorder="1" applyAlignment="1">
      <alignment horizontal="center" vertical="center"/>
    </xf>
    <xf numFmtId="180" fontId="20" fillId="0" borderId="8" xfId="12" applyNumberFormat="1" applyFont="1" applyBorder="1" applyAlignment="1">
      <alignment horizontal="center" vertical="center"/>
    </xf>
  </cellXfs>
  <cellStyles count="13">
    <cellStyle name="Comma [0]_laroux" xfId="2"/>
    <cellStyle name="Comma_laroux" xfId="3"/>
    <cellStyle name="Currency [0]_laroux" xfId="4"/>
    <cellStyle name="Currency_laroux" xfId="5"/>
    <cellStyle name="Normal_Certs Q2" xfId="6"/>
    <cellStyle name="쉼표 [0]" xfId="1" builtinId="6"/>
    <cellStyle name="쉼표 [0] 2" xfId="7"/>
    <cellStyle name="쉼표 [0] 3" xfId="8"/>
    <cellStyle name="콤마 [0]_가스전북지사" xfId="9"/>
    <cellStyle name="콤마_가스전북지사" xfId="10"/>
    <cellStyle name="표준" xfId="0" builtinId="0"/>
    <cellStyle name="표준 2" xfId="11"/>
    <cellStyle name="표준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40;&#48393;\PSB\MSOFFICE\EXCELL\KHUNWA\MILYANG\GEJANG\ILWIP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608;&#49345;&#50864;JOB\DOWN&#47700;&#51068;\&#48128;&#50577;&#45236;&#506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8;&#44592;&#49437;\c\&#44060;&#48156;&#48708;&#50857;\&#51060;&#52380;&#49884;&#52397;(&#51648;&#54868;&#49892;-&#51452;&#53469;%20&#48143;%20&#52285;&#4425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4868;&#49457;&#44400;&#52397;(&#54812;&#4945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60;&#48156;&#48708;&#50857;/&#54868;&#49457;&#44400;&#52397;(&#52285;&#50980;&#49328;&#5062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/My%20Documents/&#44060;&#48156;&#48512;&#45812;&#44552;/&#54028;&#51452;&#48372;&#44256;&#49436;/&#54868;&#49457;&#44060;&#48156;&#48512;&#45812;&#44552;/&#54869;&#51064;(&#54868;&#49457;&#48177;&#53664;&#47532;&#51109;&#46041;&#49444;&#50472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77;&#44036;&#44148;&#506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"/>
    </sheetNames>
    <sheetDataSet>
      <sheetData sheetId="0">
        <row r="1">
          <cell r="A1" t="str">
            <v>기사1급</v>
          </cell>
          <cell r="B1">
            <v>60899</v>
          </cell>
        </row>
        <row r="2">
          <cell r="A2" t="str">
            <v>계장공</v>
          </cell>
          <cell r="B2">
            <v>53782</v>
          </cell>
        </row>
        <row r="3">
          <cell r="A3" t="str">
            <v>고압케이블공</v>
          </cell>
          <cell r="B3">
            <v>64085</v>
          </cell>
        </row>
        <row r="4">
          <cell r="A4" t="str">
            <v>내선전공</v>
          </cell>
          <cell r="B4">
            <v>48028</v>
          </cell>
        </row>
        <row r="5">
          <cell r="A5" t="str">
            <v>무선안테나공</v>
          </cell>
          <cell r="B5">
            <v>108316</v>
          </cell>
        </row>
        <row r="6">
          <cell r="A6" t="str">
            <v>배관공</v>
          </cell>
          <cell r="B6">
            <v>48933</v>
          </cell>
        </row>
        <row r="7">
          <cell r="A7" t="str">
            <v>배전전공</v>
          </cell>
          <cell r="B7">
            <v>146386</v>
          </cell>
        </row>
        <row r="8">
          <cell r="A8" t="str">
            <v>보통인부</v>
          </cell>
          <cell r="B8">
            <v>31866</v>
          </cell>
        </row>
        <row r="9">
          <cell r="A9" t="str">
            <v>비계공</v>
          </cell>
          <cell r="B9">
            <v>67869</v>
          </cell>
        </row>
        <row r="10">
          <cell r="A10" t="str">
            <v>저압케이블공</v>
          </cell>
          <cell r="B10">
            <v>61343</v>
          </cell>
        </row>
        <row r="11">
          <cell r="A11" t="str">
            <v>통신내선공</v>
          </cell>
          <cell r="B11">
            <v>62228</v>
          </cell>
        </row>
        <row r="12">
          <cell r="A12" t="str">
            <v>통신설비공</v>
          </cell>
          <cell r="B12">
            <v>63014</v>
          </cell>
        </row>
        <row r="13">
          <cell r="A13" t="str">
            <v>통신외선공</v>
          </cell>
          <cell r="B13">
            <v>69427</v>
          </cell>
        </row>
        <row r="14">
          <cell r="A14" t="str">
            <v>통신케이블공</v>
          </cell>
          <cell r="B14">
            <v>73494</v>
          </cell>
        </row>
        <row r="15">
          <cell r="A15" t="str">
            <v>특고케이블공</v>
          </cell>
          <cell r="B15">
            <v>87304</v>
          </cell>
        </row>
        <row r="16">
          <cell r="A16" t="str">
            <v>특별인부</v>
          </cell>
          <cell r="B16">
            <v>49575</v>
          </cell>
        </row>
        <row r="17">
          <cell r="A17" t="str">
            <v>프랜트전공</v>
          </cell>
          <cell r="B17">
            <v>55122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"/>
      <sheetName val="원가계산"/>
      <sheetName val="원가근거"/>
      <sheetName val="직 영 비"/>
      <sheetName val="총괄내역"/>
      <sheetName val="세부내역"/>
      <sheetName val="일위집계"/>
      <sheetName val="일위대가"/>
      <sheetName val="단가조사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품   명</v>
          </cell>
          <cell r="C1" t="str">
            <v>규   격</v>
          </cell>
          <cell r="D1" t="str">
            <v>수량</v>
          </cell>
          <cell r="E1" t="str">
            <v>단위</v>
          </cell>
          <cell r="F1" t="str">
            <v>적 용 금 액</v>
          </cell>
        </row>
        <row r="4">
          <cell r="A4" t="str">
            <v>경고테이프비닐</v>
          </cell>
          <cell r="B4" t="str">
            <v>경고테이프</v>
          </cell>
          <cell r="C4" t="str">
            <v>비닐</v>
          </cell>
          <cell r="D4">
            <v>1</v>
          </cell>
          <cell r="E4" t="str">
            <v>M</v>
          </cell>
          <cell r="G4">
            <v>56</v>
          </cell>
        </row>
        <row r="5">
          <cell r="A5" t="str">
            <v>경유</v>
          </cell>
          <cell r="B5" t="str">
            <v>경유</v>
          </cell>
          <cell r="D5">
            <v>1</v>
          </cell>
          <cell r="E5" t="str">
            <v>ℓ</v>
          </cell>
          <cell r="G5">
            <v>443</v>
          </cell>
        </row>
        <row r="6">
          <cell r="A6" t="str">
            <v>공청용안테나(SUS)UHF용</v>
          </cell>
          <cell r="B6" t="str">
            <v>공청용안테나(SUS)</v>
          </cell>
          <cell r="C6" t="str">
            <v>UHF용</v>
          </cell>
          <cell r="D6">
            <v>1</v>
          </cell>
          <cell r="E6" t="str">
            <v>조</v>
          </cell>
          <cell r="G6">
            <v>140000</v>
          </cell>
        </row>
        <row r="7">
          <cell r="A7" t="str">
            <v>공청용안테나(SUS)VHF HIGH용</v>
          </cell>
          <cell r="B7" t="str">
            <v>공청용안테나(SUS)</v>
          </cell>
          <cell r="C7" t="str">
            <v>VHF HIGH용</v>
          </cell>
          <cell r="D7">
            <v>1</v>
          </cell>
          <cell r="E7" t="str">
            <v>조</v>
          </cell>
          <cell r="G7">
            <v>150000</v>
          </cell>
        </row>
        <row r="8">
          <cell r="A8" t="str">
            <v>공청용안테나(SUS)VHF LOW용</v>
          </cell>
          <cell r="B8" t="str">
            <v>공청용안테나(SUS)</v>
          </cell>
          <cell r="C8" t="str">
            <v>VHF LOW용</v>
          </cell>
          <cell r="D8">
            <v>1</v>
          </cell>
          <cell r="E8" t="str">
            <v>조</v>
          </cell>
          <cell r="G8">
            <v>160000</v>
          </cell>
        </row>
        <row r="9">
          <cell r="A9" t="str">
            <v>광 케이블4C</v>
          </cell>
          <cell r="B9" t="str">
            <v>광 케이블</v>
          </cell>
          <cell r="C9" t="str">
            <v>4C</v>
          </cell>
          <cell r="D9">
            <v>1</v>
          </cell>
          <cell r="E9" t="str">
            <v>M</v>
          </cell>
          <cell r="G9">
            <v>8100</v>
          </cell>
        </row>
        <row r="10">
          <cell r="A10" t="str">
            <v>국사1020 X 1330 X 2350</v>
          </cell>
          <cell r="B10" t="str">
            <v>국사</v>
          </cell>
          <cell r="C10" t="str">
            <v>1020 X 1330 X 2350</v>
          </cell>
          <cell r="D10">
            <v>1</v>
          </cell>
          <cell r="E10" t="str">
            <v>M</v>
          </cell>
          <cell r="G10">
            <v>1800000</v>
          </cell>
        </row>
        <row r="11">
          <cell r="A11" t="str">
            <v>나동연선38㎟</v>
          </cell>
          <cell r="B11" t="str">
            <v>나동연선</v>
          </cell>
          <cell r="C11" t="str">
            <v>38㎟</v>
          </cell>
          <cell r="D11">
            <v>1</v>
          </cell>
          <cell r="E11" t="str">
            <v>M</v>
          </cell>
          <cell r="G11">
            <v>1441</v>
          </cell>
        </row>
        <row r="12">
          <cell r="A12" t="str">
            <v>노말밴드PVC 28C</v>
          </cell>
          <cell r="B12" t="str">
            <v>노말밴드</v>
          </cell>
          <cell r="C12" t="str">
            <v>PVC 28C</v>
          </cell>
          <cell r="D12">
            <v>1</v>
          </cell>
          <cell r="E12" t="str">
            <v>개</v>
          </cell>
          <cell r="G12">
            <v>960</v>
          </cell>
        </row>
        <row r="13">
          <cell r="A13" t="str">
            <v>노말밴드PVC 36C</v>
          </cell>
          <cell r="B13" t="str">
            <v>노말밴드</v>
          </cell>
          <cell r="C13" t="str">
            <v>PVC 36C</v>
          </cell>
          <cell r="D13">
            <v>1</v>
          </cell>
          <cell r="E13" t="str">
            <v>개</v>
          </cell>
          <cell r="G13">
            <v>1080</v>
          </cell>
        </row>
        <row r="14">
          <cell r="A14" t="str">
            <v>노말밴드PVC 54C</v>
          </cell>
          <cell r="B14" t="str">
            <v>노말밴드</v>
          </cell>
          <cell r="C14" t="str">
            <v>PVC 54C</v>
          </cell>
          <cell r="D14">
            <v>1</v>
          </cell>
          <cell r="E14" t="str">
            <v>개</v>
          </cell>
          <cell r="G14">
            <v>2200</v>
          </cell>
        </row>
        <row r="15">
          <cell r="A15" t="str">
            <v>레미콘40-180-8</v>
          </cell>
          <cell r="B15" t="str">
            <v>레미콘</v>
          </cell>
          <cell r="C15" t="str">
            <v>40-180-8</v>
          </cell>
          <cell r="D15">
            <v>1</v>
          </cell>
          <cell r="E15" t="str">
            <v>㎥</v>
          </cell>
          <cell r="G15">
            <v>43300</v>
          </cell>
        </row>
        <row r="16">
          <cell r="A16" t="str">
            <v>모 래</v>
          </cell>
          <cell r="B16" t="str">
            <v>모 래</v>
          </cell>
          <cell r="D16">
            <v>1</v>
          </cell>
          <cell r="E16" t="str">
            <v>㎥</v>
          </cell>
          <cell r="G16">
            <v>6000</v>
          </cell>
        </row>
        <row r="17">
          <cell r="A17" t="str">
            <v>밧데리12V24AH</v>
          </cell>
          <cell r="B17" t="str">
            <v>밧데리</v>
          </cell>
          <cell r="C17" t="str">
            <v>12V24AH</v>
          </cell>
          <cell r="D17">
            <v>1</v>
          </cell>
          <cell r="E17" t="str">
            <v>CELL</v>
          </cell>
          <cell r="G17">
            <v>52000</v>
          </cell>
        </row>
        <row r="18">
          <cell r="A18" t="str">
            <v>밧데리12V40AH</v>
          </cell>
          <cell r="B18" t="str">
            <v>밧데리</v>
          </cell>
          <cell r="C18" t="str">
            <v>12V40AH</v>
          </cell>
          <cell r="D18">
            <v>1</v>
          </cell>
          <cell r="E18" t="str">
            <v>CELL</v>
          </cell>
          <cell r="G18">
            <v>77400</v>
          </cell>
        </row>
        <row r="19">
          <cell r="A19" t="str">
            <v>밧데리12V100AH</v>
          </cell>
          <cell r="B19" t="str">
            <v>밧데리</v>
          </cell>
          <cell r="C19" t="str">
            <v>12V100AH</v>
          </cell>
          <cell r="D19">
            <v>1</v>
          </cell>
          <cell r="E19" t="str">
            <v>CELL</v>
          </cell>
          <cell r="G19">
            <v>190000</v>
          </cell>
        </row>
        <row r="20">
          <cell r="A20" t="str">
            <v>분기기2WAY</v>
          </cell>
          <cell r="B20" t="str">
            <v>분기기</v>
          </cell>
          <cell r="C20" t="str">
            <v>2WAY</v>
          </cell>
          <cell r="D20">
            <v>1</v>
          </cell>
          <cell r="E20" t="str">
            <v>개</v>
          </cell>
          <cell r="G20">
            <v>7000</v>
          </cell>
        </row>
        <row r="21">
          <cell r="A21" t="str">
            <v>분배기2WAY</v>
          </cell>
          <cell r="B21" t="str">
            <v>분배기</v>
          </cell>
          <cell r="C21" t="str">
            <v>2WAY</v>
          </cell>
          <cell r="D21">
            <v>1</v>
          </cell>
          <cell r="E21" t="str">
            <v>개</v>
          </cell>
          <cell r="G21">
            <v>5000</v>
          </cell>
        </row>
        <row r="22">
          <cell r="A22" t="str">
            <v>수공철개1120X620</v>
          </cell>
          <cell r="B22" t="str">
            <v>수공철개</v>
          </cell>
          <cell r="C22" t="str">
            <v>1120X620</v>
          </cell>
          <cell r="G22">
            <v>250000</v>
          </cell>
        </row>
        <row r="23">
          <cell r="A23" t="str">
            <v>스테인레스강판9mm</v>
          </cell>
          <cell r="B23" t="str">
            <v>스테인레스강판</v>
          </cell>
          <cell r="C23" t="str">
            <v>9mm</v>
          </cell>
          <cell r="D23">
            <v>1</v>
          </cell>
          <cell r="E23" t="str">
            <v>KG</v>
          </cell>
          <cell r="G23">
            <v>2026</v>
          </cell>
        </row>
        <row r="24">
          <cell r="A24" t="str">
            <v>스테인레스관50mm</v>
          </cell>
          <cell r="B24" t="str">
            <v>스테인레스관</v>
          </cell>
          <cell r="C24" t="str">
            <v>50mm</v>
          </cell>
          <cell r="D24">
            <v>1</v>
          </cell>
          <cell r="E24" t="str">
            <v>M</v>
          </cell>
          <cell r="G24">
            <v>3070</v>
          </cell>
        </row>
        <row r="25">
          <cell r="A25" t="str">
            <v>스피커벽부형, 3W</v>
          </cell>
          <cell r="B25" t="str">
            <v>스피커</v>
          </cell>
          <cell r="C25" t="str">
            <v>벽부형, 3W</v>
          </cell>
          <cell r="D25">
            <v>1</v>
          </cell>
          <cell r="E25" t="str">
            <v>개</v>
          </cell>
          <cell r="G25">
            <v>16000</v>
          </cell>
        </row>
        <row r="26">
          <cell r="A26" t="str">
            <v>스피커옥외칼럼형, 20Wx2</v>
          </cell>
          <cell r="B26" t="str">
            <v>스피커</v>
          </cell>
          <cell r="C26" t="str">
            <v>옥외칼럼형, 20Wx2</v>
          </cell>
          <cell r="D26">
            <v>1</v>
          </cell>
          <cell r="E26" t="str">
            <v>개</v>
          </cell>
          <cell r="G26">
            <v>70000</v>
          </cell>
        </row>
        <row r="27">
          <cell r="A27" t="str">
            <v>스피커천정형, 3W</v>
          </cell>
          <cell r="B27" t="str">
            <v>스피커</v>
          </cell>
          <cell r="C27" t="str">
            <v>천정형, 3W</v>
          </cell>
          <cell r="D27">
            <v>1</v>
          </cell>
          <cell r="E27" t="str">
            <v>개</v>
          </cell>
          <cell r="G27">
            <v>16000</v>
          </cell>
        </row>
        <row r="28">
          <cell r="A28" t="str">
            <v>스피커단자함10P</v>
          </cell>
          <cell r="B28" t="str">
            <v>스피커단자함</v>
          </cell>
          <cell r="C28" t="str">
            <v>10P</v>
          </cell>
          <cell r="D28">
            <v>1</v>
          </cell>
          <cell r="E28" t="str">
            <v>면</v>
          </cell>
          <cell r="G28">
            <v>23000</v>
          </cell>
        </row>
        <row r="29">
          <cell r="A29" t="str">
            <v>스피커단자함50P</v>
          </cell>
          <cell r="B29" t="str">
            <v>스피커단자함</v>
          </cell>
          <cell r="C29" t="str">
            <v>50P</v>
          </cell>
          <cell r="D29">
            <v>1</v>
          </cell>
          <cell r="E29" t="str">
            <v>면</v>
          </cell>
          <cell r="G29">
            <v>55000</v>
          </cell>
        </row>
        <row r="30">
          <cell r="A30" t="str">
            <v>아연도전선관16C</v>
          </cell>
          <cell r="B30" t="str">
            <v>아연도전선관</v>
          </cell>
          <cell r="C30" t="str">
            <v>16C</v>
          </cell>
          <cell r="D30">
            <v>1</v>
          </cell>
          <cell r="E30" t="str">
            <v>M</v>
          </cell>
          <cell r="G30">
            <v>932</v>
          </cell>
        </row>
        <row r="31">
          <cell r="A31" t="str">
            <v>아연도전선관22C</v>
          </cell>
          <cell r="B31" t="str">
            <v>아연도전선관</v>
          </cell>
          <cell r="C31" t="str">
            <v>22C</v>
          </cell>
          <cell r="D31">
            <v>1</v>
          </cell>
          <cell r="E31" t="str">
            <v>M</v>
          </cell>
          <cell r="G31">
            <v>1192</v>
          </cell>
        </row>
        <row r="32">
          <cell r="A32" t="str">
            <v>아연도전선관28C</v>
          </cell>
          <cell r="B32" t="str">
            <v>아연도전선관</v>
          </cell>
          <cell r="C32" t="str">
            <v>28C</v>
          </cell>
          <cell r="D32">
            <v>1</v>
          </cell>
          <cell r="E32" t="str">
            <v>M</v>
          </cell>
          <cell r="G32">
            <v>1566</v>
          </cell>
        </row>
        <row r="33">
          <cell r="A33" t="str">
            <v>아연도전선관36C</v>
          </cell>
          <cell r="B33" t="str">
            <v>아연도전선관</v>
          </cell>
          <cell r="C33" t="str">
            <v>36C</v>
          </cell>
          <cell r="D33">
            <v>1</v>
          </cell>
          <cell r="E33" t="str">
            <v>M</v>
          </cell>
          <cell r="G33">
            <v>1921</v>
          </cell>
        </row>
        <row r="34">
          <cell r="A34" t="str">
            <v>아연도전선관42C</v>
          </cell>
          <cell r="B34" t="str">
            <v>아연도전선관</v>
          </cell>
          <cell r="C34" t="str">
            <v>42C</v>
          </cell>
          <cell r="D34">
            <v>1</v>
          </cell>
          <cell r="E34" t="str">
            <v>M</v>
          </cell>
          <cell r="G34">
            <v>2224</v>
          </cell>
        </row>
        <row r="35">
          <cell r="A35" t="str">
            <v>아연도전선관54C</v>
          </cell>
          <cell r="B35" t="str">
            <v>아연도전선관</v>
          </cell>
          <cell r="C35" t="str">
            <v>54C</v>
          </cell>
          <cell r="D35">
            <v>1</v>
          </cell>
          <cell r="E35" t="str">
            <v>M</v>
          </cell>
          <cell r="G35">
            <v>3104</v>
          </cell>
        </row>
        <row r="36">
          <cell r="A36" t="str">
            <v>아연도전선관70C</v>
          </cell>
          <cell r="B36" t="str">
            <v>아연도전선관</v>
          </cell>
          <cell r="C36" t="str">
            <v>70C</v>
          </cell>
          <cell r="D36">
            <v>1</v>
          </cell>
          <cell r="E36" t="str">
            <v>M</v>
          </cell>
          <cell r="G36">
            <v>3950</v>
          </cell>
        </row>
        <row r="37">
          <cell r="A37" t="str">
            <v>앙카볼트10x200</v>
          </cell>
          <cell r="B37" t="str">
            <v>앙카볼트</v>
          </cell>
          <cell r="C37" t="str">
            <v>10x200</v>
          </cell>
          <cell r="D37">
            <v>1</v>
          </cell>
          <cell r="E37" t="str">
            <v>EA</v>
          </cell>
          <cell r="G37">
            <v>440</v>
          </cell>
        </row>
        <row r="38">
          <cell r="A38" t="str">
            <v>앙카볼트16x180</v>
          </cell>
          <cell r="B38" t="str">
            <v>앙카볼트</v>
          </cell>
          <cell r="C38" t="str">
            <v>16x180</v>
          </cell>
          <cell r="D38">
            <v>1</v>
          </cell>
          <cell r="E38" t="str">
            <v>EA</v>
          </cell>
          <cell r="G38">
            <v>627</v>
          </cell>
        </row>
        <row r="39">
          <cell r="A39" t="str">
            <v>앙카볼트16x250</v>
          </cell>
          <cell r="B39" t="str">
            <v>앙카볼트</v>
          </cell>
          <cell r="C39" t="str">
            <v>16x250</v>
          </cell>
          <cell r="D39">
            <v>1</v>
          </cell>
          <cell r="E39" t="str">
            <v>EA</v>
          </cell>
          <cell r="G39">
            <v>1100</v>
          </cell>
        </row>
        <row r="40">
          <cell r="A40" t="str">
            <v>앙카볼트(SUS)5/8"</v>
          </cell>
          <cell r="B40" t="str">
            <v>앙카볼트(SUS)</v>
          </cell>
          <cell r="C40" t="str">
            <v>5/8"</v>
          </cell>
          <cell r="D40">
            <v>1</v>
          </cell>
          <cell r="E40" t="str">
            <v>SET</v>
          </cell>
          <cell r="G40">
            <v>320</v>
          </cell>
        </row>
        <row r="41">
          <cell r="A41" t="str">
            <v>앰 프120W</v>
          </cell>
          <cell r="B41" t="str">
            <v>앰 프</v>
          </cell>
          <cell r="C41" t="str">
            <v>120W</v>
          </cell>
          <cell r="D41">
            <v>1</v>
          </cell>
          <cell r="E41" t="str">
            <v>SET</v>
          </cell>
          <cell r="G41">
            <v>480000</v>
          </cell>
        </row>
        <row r="42">
          <cell r="A42" t="str">
            <v>영상케이블ECX 7C-2V</v>
          </cell>
          <cell r="B42" t="str">
            <v>영상케이블</v>
          </cell>
          <cell r="C42" t="str">
            <v>ECX 7C-2V</v>
          </cell>
          <cell r="D42">
            <v>1</v>
          </cell>
          <cell r="E42" t="str">
            <v>M</v>
          </cell>
          <cell r="G42">
            <v>615</v>
          </cell>
        </row>
        <row r="43">
          <cell r="A43" t="str">
            <v>전열콘센트2-250-15</v>
          </cell>
          <cell r="B43" t="str">
            <v>전열콘센트</v>
          </cell>
          <cell r="C43" t="str">
            <v>2-250-15</v>
          </cell>
          <cell r="D43">
            <v>1</v>
          </cell>
          <cell r="E43" t="str">
            <v>개</v>
          </cell>
          <cell r="G43">
            <v>1000</v>
          </cell>
        </row>
        <row r="44">
          <cell r="A44" t="str">
            <v>전원케이블CV 2㎟-2C</v>
          </cell>
          <cell r="B44" t="str">
            <v>전원케이블</v>
          </cell>
          <cell r="C44" t="str">
            <v>CV 2㎟-2C</v>
          </cell>
          <cell r="D44">
            <v>1</v>
          </cell>
          <cell r="E44" t="str">
            <v>M</v>
          </cell>
          <cell r="G44">
            <v>402</v>
          </cell>
        </row>
        <row r="45">
          <cell r="A45" t="str">
            <v>전원케이블CV 3.5㎟-2C</v>
          </cell>
          <cell r="B45" t="str">
            <v>전원케이블</v>
          </cell>
          <cell r="C45" t="str">
            <v>CV 3.5㎟-2C</v>
          </cell>
          <cell r="D45">
            <v>1</v>
          </cell>
          <cell r="E45" t="str">
            <v>M</v>
          </cell>
          <cell r="G45">
            <v>513</v>
          </cell>
        </row>
        <row r="46">
          <cell r="A46" t="str">
            <v>전원케이블CV 5.5㎟-2C</v>
          </cell>
          <cell r="B46" t="str">
            <v>전원케이블</v>
          </cell>
          <cell r="C46" t="str">
            <v>CV 5.5㎟-2C</v>
          </cell>
          <cell r="D46">
            <v>1</v>
          </cell>
          <cell r="E46" t="str">
            <v>M</v>
          </cell>
          <cell r="G46">
            <v>685</v>
          </cell>
        </row>
        <row r="47">
          <cell r="A47" t="str">
            <v>전원케이블CV 8㎟-2C</v>
          </cell>
          <cell r="B47" t="str">
            <v>전원케이블</v>
          </cell>
          <cell r="C47" t="str">
            <v>CV 8㎟-2C</v>
          </cell>
          <cell r="D47">
            <v>1</v>
          </cell>
          <cell r="E47" t="str">
            <v>M</v>
          </cell>
          <cell r="G47">
            <v>863</v>
          </cell>
        </row>
        <row r="48">
          <cell r="A48" t="str">
            <v>전화단자함국선/내선 10P/10P</v>
          </cell>
          <cell r="B48" t="str">
            <v>전화단자함</v>
          </cell>
          <cell r="C48" t="str">
            <v>국선/내선 10P/10P</v>
          </cell>
          <cell r="D48">
            <v>1</v>
          </cell>
          <cell r="E48" t="str">
            <v>면</v>
          </cell>
          <cell r="G48">
            <v>51000</v>
          </cell>
        </row>
        <row r="49">
          <cell r="A49" t="str">
            <v>전화단자함국선/내선 30P/60P</v>
          </cell>
          <cell r="B49" t="str">
            <v>전화단자함</v>
          </cell>
          <cell r="C49" t="str">
            <v>국선/내선 30P/60P</v>
          </cell>
          <cell r="D49">
            <v>1</v>
          </cell>
          <cell r="E49" t="str">
            <v>면</v>
          </cell>
          <cell r="G49">
            <v>105000</v>
          </cell>
        </row>
        <row r="50">
          <cell r="A50" t="str">
            <v>전화단자함중간용 10P</v>
          </cell>
          <cell r="B50" t="str">
            <v>전화단자함</v>
          </cell>
          <cell r="C50" t="str">
            <v>중간용 10P</v>
          </cell>
          <cell r="D50">
            <v>1</v>
          </cell>
          <cell r="E50" t="str">
            <v>면</v>
          </cell>
          <cell r="G50">
            <v>23000</v>
          </cell>
        </row>
        <row r="51">
          <cell r="A51" t="str">
            <v>전화단자함중간용 20P</v>
          </cell>
          <cell r="B51" t="str">
            <v>전화단자함</v>
          </cell>
          <cell r="C51" t="str">
            <v>중간용 20P</v>
          </cell>
          <cell r="D51">
            <v>1</v>
          </cell>
          <cell r="E51" t="str">
            <v>면</v>
          </cell>
          <cell r="G51">
            <v>27000</v>
          </cell>
        </row>
        <row r="52">
          <cell r="A52" t="str">
            <v>전화단자함중간용 30P</v>
          </cell>
          <cell r="B52" t="str">
            <v>전화단자함</v>
          </cell>
          <cell r="C52" t="str">
            <v>중간용 30P</v>
          </cell>
          <cell r="D52">
            <v>1</v>
          </cell>
          <cell r="E52" t="str">
            <v>면</v>
          </cell>
          <cell r="G52">
            <v>34000</v>
          </cell>
        </row>
        <row r="53">
          <cell r="A53" t="str">
            <v>전화콘센트4PIN</v>
          </cell>
          <cell r="B53" t="str">
            <v>전화콘센트</v>
          </cell>
          <cell r="C53" t="str">
            <v>4PIN</v>
          </cell>
          <cell r="D53">
            <v>1</v>
          </cell>
          <cell r="E53" t="str">
            <v>개</v>
          </cell>
          <cell r="G53">
            <v>879</v>
          </cell>
        </row>
        <row r="54">
          <cell r="A54" t="str">
            <v>접지단자함1CCT, SUS</v>
          </cell>
          <cell r="B54" t="str">
            <v>접지단자함</v>
          </cell>
          <cell r="C54" t="str">
            <v>1CCT, SUS</v>
          </cell>
          <cell r="D54">
            <v>1</v>
          </cell>
          <cell r="E54" t="str">
            <v>면</v>
          </cell>
          <cell r="G54">
            <v>65000</v>
          </cell>
        </row>
        <row r="55">
          <cell r="A55" t="str">
            <v>접지단자함2CCT, SUS</v>
          </cell>
          <cell r="B55" t="str">
            <v>접지단자함</v>
          </cell>
          <cell r="C55" t="str">
            <v>2CCT, SUS</v>
          </cell>
          <cell r="D55">
            <v>1</v>
          </cell>
          <cell r="E55" t="str">
            <v>면</v>
          </cell>
          <cell r="G55">
            <v>72000</v>
          </cell>
        </row>
        <row r="56">
          <cell r="A56" t="str">
            <v>접지단자함4CCT, SUS</v>
          </cell>
          <cell r="B56" t="str">
            <v>접지단자함</v>
          </cell>
          <cell r="C56" t="str">
            <v>4CCT, SUS</v>
          </cell>
          <cell r="D56">
            <v>1</v>
          </cell>
          <cell r="E56" t="str">
            <v>면</v>
          </cell>
          <cell r="G56">
            <v>120000</v>
          </cell>
        </row>
        <row r="57">
          <cell r="A57" t="str">
            <v>접지동판500 X 500 X 1.5</v>
          </cell>
          <cell r="B57" t="str">
            <v>접지동판</v>
          </cell>
          <cell r="C57" t="str">
            <v>500 X 500 X 1.5</v>
          </cell>
          <cell r="D57">
            <v>1</v>
          </cell>
          <cell r="E57" t="str">
            <v>EA</v>
          </cell>
          <cell r="G57">
            <v>22000</v>
          </cell>
        </row>
        <row r="58">
          <cell r="A58" t="str">
            <v>접지봉φ14 x 1000mm</v>
          </cell>
          <cell r="B58" t="str">
            <v>접지봉</v>
          </cell>
          <cell r="C58" t="str">
            <v>φ14 x 1000mm</v>
          </cell>
          <cell r="D58">
            <v>1</v>
          </cell>
          <cell r="E58" t="str">
            <v>본</v>
          </cell>
          <cell r="G58">
            <v>2650</v>
          </cell>
        </row>
        <row r="59">
          <cell r="A59" t="str">
            <v>접지봉φ16 x 1800mm</v>
          </cell>
          <cell r="B59" t="str">
            <v>접지봉</v>
          </cell>
          <cell r="C59" t="str">
            <v>φ16 x 1800mm</v>
          </cell>
          <cell r="D59">
            <v>1</v>
          </cell>
          <cell r="E59" t="str">
            <v>본</v>
          </cell>
          <cell r="G59">
            <v>4500</v>
          </cell>
        </row>
        <row r="60">
          <cell r="A60" t="str">
            <v>접지봉φ18 x 2400mm</v>
          </cell>
          <cell r="B60" t="str">
            <v>접지봉</v>
          </cell>
          <cell r="C60" t="str">
            <v>φ18 x 2400mm</v>
          </cell>
          <cell r="D60">
            <v>1</v>
          </cell>
          <cell r="E60" t="str">
            <v>본</v>
          </cell>
          <cell r="G60">
            <v>6500</v>
          </cell>
        </row>
        <row r="61">
          <cell r="A61" t="str">
            <v>접지용 전선GV 2.0㎟</v>
          </cell>
          <cell r="B61" t="str">
            <v>접지용 전선</v>
          </cell>
          <cell r="C61" t="str">
            <v>GV 2.0㎟</v>
          </cell>
          <cell r="D61">
            <v>1</v>
          </cell>
          <cell r="E61" t="str">
            <v>M</v>
          </cell>
          <cell r="G61">
            <v>197</v>
          </cell>
        </row>
        <row r="62">
          <cell r="A62" t="str">
            <v>접지용 전선GV 3.5㎟</v>
          </cell>
          <cell r="B62" t="str">
            <v>접지용 전선</v>
          </cell>
          <cell r="C62" t="str">
            <v>GV 3.5㎟</v>
          </cell>
          <cell r="D62">
            <v>1</v>
          </cell>
          <cell r="E62" t="str">
            <v>M</v>
          </cell>
          <cell r="G62">
            <v>265</v>
          </cell>
        </row>
        <row r="63">
          <cell r="A63" t="str">
            <v>접지용 전선GV 38㎟</v>
          </cell>
          <cell r="B63" t="str">
            <v>접지용 전선</v>
          </cell>
          <cell r="C63" t="str">
            <v>GV 38㎟</v>
          </cell>
          <cell r="D63">
            <v>1</v>
          </cell>
          <cell r="E63" t="str">
            <v>M</v>
          </cell>
          <cell r="G63">
            <v>1940</v>
          </cell>
        </row>
        <row r="64">
          <cell r="A64" t="str">
            <v>접지용 전선GV 5.5㎟</v>
          </cell>
          <cell r="B64" t="str">
            <v>접지용 전선</v>
          </cell>
          <cell r="C64" t="str">
            <v>GV 5.5㎟</v>
          </cell>
          <cell r="D64">
            <v>1</v>
          </cell>
          <cell r="E64" t="str">
            <v>M</v>
          </cell>
          <cell r="G64">
            <v>360</v>
          </cell>
        </row>
        <row r="65">
          <cell r="A65" t="str">
            <v>접지용 전선GV 60㎟</v>
          </cell>
          <cell r="B65" t="str">
            <v>접지용 전선</v>
          </cell>
          <cell r="C65" t="str">
            <v>GV 60㎟</v>
          </cell>
          <cell r="D65">
            <v>1</v>
          </cell>
          <cell r="E65" t="str">
            <v>M</v>
          </cell>
          <cell r="G65">
            <v>3067</v>
          </cell>
        </row>
        <row r="66">
          <cell r="A66" t="str">
            <v>접지콘넥터38-38㎟</v>
          </cell>
          <cell r="B66" t="str">
            <v>접지콘넥터</v>
          </cell>
          <cell r="C66" t="str">
            <v>38-38㎟</v>
          </cell>
          <cell r="D66">
            <v>1</v>
          </cell>
          <cell r="E66" t="str">
            <v>개</v>
          </cell>
          <cell r="G66">
            <v>900</v>
          </cell>
        </row>
        <row r="67">
          <cell r="A67" t="str">
            <v>제어케이블CVV 2㎟-10C</v>
          </cell>
          <cell r="B67" t="str">
            <v>제어케이블</v>
          </cell>
          <cell r="C67" t="str">
            <v>CVV 2㎟-10C</v>
          </cell>
          <cell r="D67">
            <v>1</v>
          </cell>
          <cell r="E67" t="str">
            <v>M</v>
          </cell>
          <cell r="G67">
            <v>1191</v>
          </cell>
        </row>
        <row r="68">
          <cell r="A68" t="str">
            <v>제어케이블CVV 2㎟-12C</v>
          </cell>
          <cell r="B68" t="str">
            <v>제어케이블</v>
          </cell>
          <cell r="C68" t="str">
            <v>CVV 2㎟-12C</v>
          </cell>
          <cell r="D68">
            <v>1</v>
          </cell>
          <cell r="E68" t="str">
            <v>M</v>
          </cell>
          <cell r="G68">
            <v>1321</v>
          </cell>
        </row>
        <row r="69">
          <cell r="A69" t="str">
            <v>제어케이블CVV 2㎟-15C</v>
          </cell>
          <cell r="B69" t="str">
            <v>제어케이블</v>
          </cell>
          <cell r="C69" t="str">
            <v>CVV 2㎟-15C</v>
          </cell>
          <cell r="D69">
            <v>1</v>
          </cell>
          <cell r="E69" t="str">
            <v>M</v>
          </cell>
          <cell r="G69">
            <v>1711</v>
          </cell>
        </row>
        <row r="70">
          <cell r="A70" t="str">
            <v>제어케이블CVV 2㎟-19C</v>
          </cell>
          <cell r="B70" t="str">
            <v>제어케이블</v>
          </cell>
          <cell r="C70" t="str">
            <v>CVV 2㎟-19C</v>
          </cell>
          <cell r="D70">
            <v>1</v>
          </cell>
          <cell r="E70" t="str">
            <v>M</v>
          </cell>
          <cell r="G70">
            <v>1935</v>
          </cell>
        </row>
        <row r="71">
          <cell r="A71" t="str">
            <v>제어케이블CVV 2㎟-24C</v>
          </cell>
          <cell r="B71" t="str">
            <v>제어케이블</v>
          </cell>
          <cell r="C71" t="str">
            <v>CVV 2㎟-24C</v>
          </cell>
          <cell r="D71">
            <v>1</v>
          </cell>
          <cell r="E71" t="str">
            <v>M</v>
          </cell>
          <cell r="G71">
            <v>2446</v>
          </cell>
        </row>
        <row r="72">
          <cell r="A72" t="str">
            <v>제어케이블CVV 2㎟-2C</v>
          </cell>
          <cell r="B72" t="str">
            <v>제어케이블</v>
          </cell>
          <cell r="C72" t="str">
            <v>CVV 2㎟-2C</v>
          </cell>
          <cell r="D72">
            <v>1</v>
          </cell>
          <cell r="E72" t="str">
            <v>M</v>
          </cell>
          <cell r="G72">
            <v>364</v>
          </cell>
        </row>
        <row r="73">
          <cell r="A73" t="str">
            <v>제어케이블CVV 2㎟-30C</v>
          </cell>
          <cell r="B73" t="str">
            <v>제어케이블</v>
          </cell>
          <cell r="C73" t="str">
            <v>CVV 2㎟-30C</v>
          </cell>
          <cell r="D73">
            <v>1</v>
          </cell>
          <cell r="E73" t="str">
            <v>M</v>
          </cell>
          <cell r="G73">
            <v>2986</v>
          </cell>
        </row>
        <row r="74">
          <cell r="A74" t="str">
            <v>제어케이블CVV 2㎟-3C</v>
          </cell>
          <cell r="B74" t="str">
            <v>제어케이블</v>
          </cell>
          <cell r="C74" t="str">
            <v>CVV 2㎟-3C</v>
          </cell>
          <cell r="D74">
            <v>1</v>
          </cell>
          <cell r="E74" t="str">
            <v>M</v>
          </cell>
          <cell r="G74">
            <v>445</v>
          </cell>
        </row>
        <row r="75">
          <cell r="A75" t="str">
            <v>제어케이블CVV 2㎟-4C</v>
          </cell>
          <cell r="B75" t="str">
            <v>제어케이블</v>
          </cell>
          <cell r="C75" t="str">
            <v>CVV 2㎟-4C</v>
          </cell>
          <cell r="D75">
            <v>1</v>
          </cell>
          <cell r="E75" t="str">
            <v>M</v>
          </cell>
          <cell r="G75">
            <v>543</v>
          </cell>
        </row>
        <row r="76">
          <cell r="A76" t="str">
            <v>제어케이블CVV 2㎟-5C</v>
          </cell>
          <cell r="B76" t="str">
            <v>제어케이블</v>
          </cell>
          <cell r="C76" t="str">
            <v>CVV 2㎟-5C</v>
          </cell>
          <cell r="D76">
            <v>1</v>
          </cell>
          <cell r="E76" t="str">
            <v>M</v>
          </cell>
          <cell r="G76">
            <v>619</v>
          </cell>
        </row>
        <row r="77">
          <cell r="A77" t="str">
            <v>제어케이블CVV 2㎟-6C</v>
          </cell>
          <cell r="B77" t="str">
            <v>제어케이블</v>
          </cell>
          <cell r="C77" t="str">
            <v>CVV 2㎟-6C</v>
          </cell>
          <cell r="D77">
            <v>1</v>
          </cell>
          <cell r="E77" t="str">
            <v>M</v>
          </cell>
          <cell r="G77">
            <v>715</v>
          </cell>
        </row>
        <row r="78">
          <cell r="A78" t="str">
            <v>제어케이블CVV 2㎟-8C</v>
          </cell>
          <cell r="B78" t="str">
            <v>제어케이블</v>
          </cell>
          <cell r="C78" t="str">
            <v>CVV 2㎟-8C</v>
          </cell>
          <cell r="D78">
            <v>1</v>
          </cell>
          <cell r="E78" t="str">
            <v>M</v>
          </cell>
          <cell r="G78">
            <v>953</v>
          </cell>
        </row>
        <row r="79">
          <cell r="A79" t="str">
            <v>제어케이블CVVS 1.25㎟-4C</v>
          </cell>
          <cell r="B79" t="str">
            <v>제어케이블</v>
          </cell>
          <cell r="C79" t="str">
            <v>CVVS 1.25㎟-4C</v>
          </cell>
          <cell r="D79">
            <v>1</v>
          </cell>
          <cell r="E79" t="str">
            <v>M</v>
          </cell>
          <cell r="G79">
            <v>616</v>
          </cell>
        </row>
        <row r="80">
          <cell r="A80" t="str">
            <v>제어케이블CVVS 2㎟-10C</v>
          </cell>
          <cell r="B80" t="str">
            <v>제어케이블</v>
          </cell>
          <cell r="C80" t="str">
            <v>CVVS 2㎟-10C</v>
          </cell>
          <cell r="D80">
            <v>1</v>
          </cell>
          <cell r="E80" t="str">
            <v>M</v>
          </cell>
          <cell r="G80">
            <v>1413</v>
          </cell>
        </row>
        <row r="81">
          <cell r="A81" t="str">
            <v>제어케이블CVVS 2㎟-12C</v>
          </cell>
          <cell r="B81" t="str">
            <v>제어케이블</v>
          </cell>
          <cell r="C81" t="str">
            <v>CVVS 2㎟-12C</v>
          </cell>
          <cell r="D81">
            <v>1</v>
          </cell>
          <cell r="E81" t="str">
            <v>M</v>
          </cell>
          <cell r="G81">
            <v>1593</v>
          </cell>
        </row>
        <row r="82">
          <cell r="A82" t="str">
            <v>제어케이블CVVS 2㎟-15C</v>
          </cell>
          <cell r="B82" t="str">
            <v>제어케이블</v>
          </cell>
          <cell r="C82" t="str">
            <v>CVVS 2㎟-15C</v>
          </cell>
          <cell r="D82">
            <v>1</v>
          </cell>
          <cell r="E82" t="str">
            <v>M</v>
          </cell>
          <cell r="G82">
            <v>1856</v>
          </cell>
        </row>
        <row r="83">
          <cell r="A83" t="str">
            <v>제어케이블CVVS 2㎟-2C</v>
          </cell>
          <cell r="B83" t="str">
            <v>제어케이블</v>
          </cell>
          <cell r="C83" t="str">
            <v>CVVS 2㎟-2C</v>
          </cell>
          <cell r="D83">
            <v>1</v>
          </cell>
          <cell r="E83" t="str">
            <v>M</v>
          </cell>
          <cell r="G83">
            <v>545</v>
          </cell>
        </row>
        <row r="84">
          <cell r="A84" t="str">
            <v>제어케이블CVVS 2㎟-30C</v>
          </cell>
          <cell r="B84" t="str">
            <v>제어케이블</v>
          </cell>
          <cell r="C84" t="str">
            <v>CVVS 2㎟-30C</v>
          </cell>
          <cell r="D84">
            <v>1</v>
          </cell>
          <cell r="E84" t="str">
            <v>M</v>
          </cell>
          <cell r="G84">
            <v>3391</v>
          </cell>
        </row>
        <row r="85">
          <cell r="A85" t="str">
            <v>제어케이블CVVS 2㎟-3C</v>
          </cell>
          <cell r="B85" t="str">
            <v>제어케이블</v>
          </cell>
          <cell r="C85" t="str">
            <v>CVVS 2㎟-3C</v>
          </cell>
          <cell r="D85">
            <v>1</v>
          </cell>
          <cell r="E85" t="str">
            <v>M</v>
          </cell>
          <cell r="G85">
            <v>631</v>
          </cell>
        </row>
        <row r="86">
          <cell r="A86" t="str">
            <v>제어케이블CVVS 2㎟-4C</v>
          </cell>
          <cell r="B86" t="str">
            <v>제어케이블</v>
          </cell>
          <cell r="C86" t="str">
            <v>CVVS 2㎟-4C</v>
          </cell>
          <cell r="D86">
            <v>1</v>
          </cell>
          <cell r="E86" t="str">
            <v>M</v>
          </cell>
          <cell r="G86">
            <v>732</v>
          </cell>
        </row>
        <row r="87">
          <cell r="A87" t="str">
            <v>제어케이블CVVS 2㎟-6C</v>
          </cell>
          <cell r="B87" t="str">
            <v>제어케이블</v>
          </cell>
          <cell r="C87" t="str">
            <v>CVVS 2㎟-6C</v>
          </cell>
          <cell r="D87">
            <v>1</v>
          </cell>
          <cell r="E87" t="str">
            <v>M</v>
          </cell>
          <cell r="G87">
            <v>935</v>
          </cell>
        </row>
        <row r="88">
          <cell r="A88" t="str">
            <v>제어케이블CVVS 2㎟-8C</v>
          </cell>
          <cell r="B88" t="str">
            <v>제어케이블</v>
          </cell>
          <cell r="C88" t="str">
            <v>CVVS 2㎟-8C</v>
          </cell>
          <cell r="D88">
            <v>1</v>
          </cell>
          <cell r="E88" t="str">
            <v>M</v>
          </cell>
          <cell r="G88">
            <v>1102</v>
          </cell>
        </row>
        <row r="89">
          <cell r="A89" t="str">
            <v>제어케이블CVVSB 2.0㎟-2C</v>
          </cell>
          <cell r="B89" t="str">
            <v>제어케이블</v>
          </cell>
          <cell r="C89" t="str">
            <v>CVVSB 2.0㎟-2C</v>
          </cell>
          <cell r="D89">
            <v>1</v>
          </cell>
          <cell r="E89" t="str">
            <v>M</v>
          </cell>
          <cell r="G89">
            <v>530</v>
          </cell>
        </row>
        <row r="90">
          <cell r="A90" t="str">
            <v>증폭기(공청용)U/VHF 겸용</v>
          </cell>
          <cell r="B90" t="str">
            <v>증폭기(공청용)</v>
          </cell>
          <cell r="C90" t="str">
            <v>U/VHF 겸용</v>
          </cell>
          <cell r="D90">
            <v>1</v>
          </cell>
          <cell r="E90" t="str">
            <v>개</v>
          </cell>
          <cell r="G90">
            <v>65000</v>
          </cell>
        </row>
        <row r="91">
          <cell r="A91" t="str">
            <v>통신케이블CPEV 0.65mm-10P</v>
          </cell>
          <cell r="B91" t="str">
            <v>통신케이블</v>
          </cell>
          <cell r="C91" t="str">
            <v>CPEV 0.65mm-10P</v>
          </cell>
          <cell r="D91">
            <v>1</v>
          </cell>
          <cell r="E91" t="str">
            <v>M</v>
          </cell>
          <cell r="G91">
            <v>752</v>
          </cell>
        </row>
        <row r="92">
          <cell r="A92" t="str">
            <v>통신케이블CPEV 0.65mm-20P</v>
          </cell>
          <cell r="B92" t="str">
            <v>통신케이블</v>
          </cell>
          <cell r="C92" t="str">
            <v>CPEV 0.65mm-20P</v>
          </cell>
          <cell r="D92">
            <v>1</v>
          </cell>
          <cell r="E92" t="str">
            <v>M</v>
          </cell>
          <cell r="G92">
            <v>1111</v>
          </cell>
        </row>
        <row r="93">
          <cell r="A93" t="str">
            <v>통신케이블CPEV 0.65mm-30P</v>
          </cell>
          <cell r="B93" t="str">
            <v>통신케이블</v>
          </cell>
          <cell r="C93" t="str">
            <v>CPEV 0.65mm-30P</v>
          </cell>
          <cell r="D93">
            <v>1</v>
          </cell>
          <cell r="E93" t="str">
            <v>M</v>
          </cell>
          <cell r="G93">
            <v>1511</v>
          </cell>
        </row>
        <row r="94">
          <cell r="A94" t="str">
            <v>통신케이블CPEV 0.65mm-5P</v>
          </cell>
          <cell r="B94" t="str">
            <v>통신케이블</v>
          </cell>
          <cell r="C94" t="str">
            <v>CPEV 0.65mm-5P</v>
          </cell>
          <cell r="D94">
            <v>1</v>
          </cell>
          <cell r="E94" t="str">
            <v>M</v>
          </cell>
          <cell r="G94">
            <v>599</v>
          </cell>
        </row>
        <row r="95">
          <cell r="A95" t="str">
            <v>파상형PE전선관100φ</v>
          </cell>
          <cell r="B95" t="str">
            <v>파상형PE전선관</v>
          </cell>
          <cell r="C95" t="str">
            <v>100φ</v>
          </cell>
          <cell r="D95">
            <v>1</v>
          </cell>
          <cell r="E95" t="str">
            <v>M</v>
          </cell>
          <cell r="G95">
            <v>1490</v>
          </cell>
        </row>
        <row r="96">
          <cell r="A96" t="str">
            <v>파상형PE전선관125φ</v>
          </cell>
          <cell r="B96" t="str">
            <v>파상형PE전선관</v>
          </cell>
          <cell r="C96" t="str">
            <v>125φ</v>
          </cell>
          <cell r="D96">
            <v>1</v>
          </cell>
          <cell r="E96" t="str">
            <v>M</v>
          </cell>
          <cell r="G96">
            <v>2410</v>
          </cell>
        </row>
        <row r="97">
          <cell r="A97" t="str">
            <v>파상형PE전선관150φ</v>
          </cell>
          <cell r="B97" t="str">
            <v>파상형PE전선관</v>
          </cell>
          <cell r="C97" t="str">
            <v>150φ</v>
          </cell>
          <cell r="D97">
            <v>1</v>
          </cell>
          <cell r="E97" t="str">
            <v>M</v>
          </cell>
          <cell r="G97">
            <v>2850</v>
          </cell>
        </row>
        <row r="98">
          <cell r="A98" t="str">
            <v>파상형PE전선관30φ</v>
          </cell>
          <cell r="B98" t="str">
            <v>파상형PE전선관</v>
          </cell>
          <cell r="C98" t="str">
            <v>30φ</v>
          </cell>
          <cell r="D98">
            <v>1</v>
          </cell>
          <cell r="E98" t="str">
            <v>M</v>
          </cell>
          <cell r="G98">
            <v>270</v>
          </cell>
        </row>
        <row r="99">
          <cell r="A99" t="str">
            <v>파상형PE전선관40φ</v>
          </cell>
          <cell r="B99" t="str">
            <v>파상형PE전선관</v>
          </cell>
          <cell r="C99" t="str">
            <v>40φ</v>
          </cell>
          <cell r="D99">
            <v>1</v>
          </cell>
          <cell r="E99" t="str">
            <v>M</v>
          </cell>
          <cell r="G99">
            <v>410</v>
          </cell>
        </row>
        <row r="100">
          <cell r="A100" t="str">
            <v>파상형PE전선관50φ</v>
          </cell>
          <cell r="B100" t="str">
            <v>파상형PE전선관</v>
          </cell>
          <cell r="C100" t="str">
            <v>50φ</v>
          </cell>
          <cell r="D100">
            <v>1</v>
          </cell>
          <cell r="E100" t="str">
            <v>M</v>
          </cell>
          <cell r="G100">
            <v>560</v>
          </cell>
        </row>
        <row r="101">
          <cell r="A101" t="str">
            <v>파상형PE전선관65φ</v>
          </cell>
          <cell r="B101" t="str">
            <v>파상형PE전선관</v>
          </cell>
          <cell r="C101" t="str">
            <v>65φ</v>
          </cell>
          <cell r="D101">
            <v>1</v>
          </cell>
          <cell r="E101" t="str">
            <v>M</v>
          </cell>
          <cell r="G101">
            <v>860</v>
          </cell>
        </row>
        <row r="102">
          <cell r="A102" t="str">
            <v>파상형PE전선관80φ</v>
          </cell>
          <cell r="B102" t="str">
            <v>파상형PE전선관</v>
          </cell>
          <cell r="C102" t="str">
            <v>80φ</v>
          </cell>
          <cell r="D102">
            <v>1</v>
          </cell>
          <cell r="E102" t="str">
            <v>M</v>
          </cell>
          <cell r="G102">
            <v>1190</v>
          </cell>
        </row>
        <row r="103">
          <cell r="A103" t="str">
            <v>풀박스100 x 100 x 100</v>
          </cell>
          <cell r="B103" t="str">
            <v>풀박스</v>
          </cell>
          <cell r="C103" t="str">
            <v>100 x 100 x 100</v>
          </cell>
          <cell r="D103">
            <v>1</v>
          </cell>
          <cell r="E103" t="str">
            <v>개</v>
          </cell>
          <cell r="G103">
            <v>1650</v>
          </cell>
        </row>
        <row r="104">
          <cell r="A104" t="str">
            <v>풀박스100 x 100 x 75</v>
          </cell>
          <cell r="B104" t="str">
            <v>풀박스</v>
          </cell>
          <cell r="C104" t="str">
            <v>100 x 100 x 75</v>
          </cell>
          <cell r="D104">
            <v>1</v>
          </cell>
          <cell r="E104" t="str">
            <v>개</v>
          </cell>
          <cell r="G104">
            <v>1440</v>
          </cell>
        </row>
        <row r="105">
          <cell r="A105" t="str">
            <v>풀박스150 x 150 x 100</v>
          </cell>
          <cell r="B105" t="str">
            <v>풀박스</v>
          </cell>
          <cell r="C105" t="str">
            <v>150 x 150 x 100</v>
          </cell>
          <cell r="D105">
            <v>1</v>
          </cell>
          <cell r="E105" t="str">
            <v>개</v>
          </cell>
          <cell r="G105">
            <v>2320</v>
          </cell>
        </row>
        <row r="106">
          <cell r="A106" t="str">
            <v>풀박스150 x 150 x 150</v>
          </cell>
          <cell r="B106" t="str">
            <v>풀박스</v>
          </cell>
          <cell r="C106" t="str">
            <v>150 x 150 x 150</v>
          </cell>
          <cell r="D106">
            <v>1</v>
          </cell>
          <cell r="E106" t="str">
            <v>개</v>
          </cell>
          <cell r="G106">
            <v>2590</v>
          </cell>
        </row>
        <row r="107">
          <cell r="A107" t="str">
            <v>풀박스200 x 200 x 100</v>
          </cell>
          <cell r="B107" t="str">
            <v>풀박스</v>
          </cell>
          <cell r="C107" t="str">
            <v>200 x 200 x 100</v>
          </cell>
          <cell r="D107">
            <v>1</v>
          </cell>
          <cell r="E107" t="str">
            <v>개</v>
          </cell>
          <cell r="G107">
            <v>3230</v>
          </cell>
        </row>
        <row r="108">
          <cell r="A108" t="str">
            <v>풀박스200 x 200 x 150</v>
          </cell>
          <cell r="B108" t="str">
            <v>풀박스</v>
          </cell>
          <cell r="C108" t="str">
            <v>200 x 200 x 150</v>
          </cell>
          <cell r="D108">
            <v>1</v>
          </cell>
          <cell r="E108" t="str">
            <v>개</v>
          </cell>
          <cell r="G108">
            <v>3820</v>
          </cell>
        </row>
        <row r="109">
          <cell r="A109" t="str">
            <v>풀박스200 x 200 x 200</v>
          </cell>
          <cell r="B109" t="str">
            <v>풀박스</v>
          </cell>
          <cell r="C109" t="str">
            <v>200 x 200 x 200</v>
          </cell>
          <cell r="D109">
            <v>1</v>
          </cell>
          <cell r="E109" t="str">
            <v>개</v>
          </cell>
          <cell r="G109">
            <v>4420</v>
          </cell>
        </row>
        <row r="110">
          <cell r="A110" t="str">
            <v>풀박스250 x 250 x 100</v>
          </cell>
          <cell r="B110" t="str">
            <v>풀박스</v>
          </cell>
          <cell r="C110" t="str">
            <v>250 x 250 x 100</v>
          </cell>
          <cell r="D110">
            <v>1</v>
          </cell>
          <cell r="E110" t="str">
            <v>개</v>
          </cell>
          <cell r="G110">
            <v>4370</v>
          </cell>
        </row>
        <row r="111">
          <cell r="A111" t="str">
            <v>풀박스250 x 250 x 150</v>
          </cell>
          <cell r="B111" t="str">
            <v>풀박스</v>
          </cell>
          <cell r="C111" t="str">
            <v>250 x 250 x 150</v>
          </cell>
          <cell r="D111">
            <v>1</v>
          </cell>
          <cell r="E111" t="str">
            <v>개</v>
          </cell>
          <cell r="G111">
            <v>4800</v>
          </cell>
        </row>
        <row r="112">
          <cell r="A112" t="str">
            <v>풀박스300 x 300 x 150</v>
          </cell>
          <cell r="B112" t="str">
            <v>풀박스</v>
          </cell>
          <cell r="C112" t="str">
            <v>300 x 300 x 150</v>
          </cell>
          <cell r="D112">
            <v>1</v>
          </cell>
          <cell r="E112" t="str">
            <v>개</v>
          </cell>
          <cell r="G112">
            <v>6030</v>
          </cell>
        </row>
        <row r="113">
          <cell r="A113" t="str">
            <v>풀박스300 x 300 x 200</v>
          </cell>
          <cell r="B113" t="str">
            <v>풀박스</v>
          </cell>
          <cell r="C113" t="str">
            <v>300 x 300 x 200</v>
          </cell>
          <cell r="D113">
            <v>1</v>
          </cell>
          <cell r="E113" t="str">
            <v>개</v>
          </cell>
          <cell r="G113">
            <v>6800</v>
          </cell>
        </row>
        <row r="114">
          <cell r="A114" t="str">
            <v>풀박스400 x 400 x 300</v>
          </cell>
          <cell r="B114" t="str">
            <v>풀박스</v>
          </cell>
          <cell r="C114" t="str">
            <v>400 x 400 x 300</v>
          </cell>
          <cell r="D114">
            <v>1</v>
          </cell>
          <cell r="E114" t="str">
            <v>개</v>
          </cell>
          <cell r="G114">
            <v>12830</v>
          </cell>
        </row>
        <row r="115">
          <cell r="A115" t="str">
            <v>풀박스600 x 600 x 300</v>
          </cell>
          <cell r="B115" t="str">
            <v>풀박스</v>
          </cell>
          <cell r="C115" t="str">
            <v>600 x 600 x 300</v>
          </cell>
          <cell r="D115">
            <v>1</v>
          </cell>
          <cell r="E115" t="str">
            <v>개</v>
          </cell>
          <cell r="G115">
            <v>25920</v>
          </cell>
        </row>
        <row r="116">
          <cell r="A116" t="str">
            <v>혼합기U/VHF</v>
          </cell>
          <cell r="B116" t="str">
            <v>혼합기</v>
          </cell>
          <cell r="C116" t="str">
            <v>U/VHF</v>
          </cell>
          <cell r="D116">
            <v>1</v>
          </cell>
          <cell r="E116" t="str">
            <v>개</v>
          </cell>
          <cell r="G116">
            <v>6000</v>
          </cell>
        </row>
        <row r="117">
          <cell r="A117" t="str">
            <v>혼합기VHF-H/L</v>
          </cell>
          <cell r="B117" t="str">
            <v>혼합기</v>
          </cell>
          <cell r="C117" t="str">
            <v>VHF-H/L</v>
          </cell>
          <cell r="D117">
            <v>1</v>
          </cell>
          <cell r="E117" t="str">
            <v>개</v>
          </cell>
          <cell r="G117">
            <v>6000</v>
          </cell>
        </row>
        <row r="118">
          <cell r="A118" t="str">
            <v>후렉시블전선관16C</v>
          </cell>
          <cell r="B118" t="str">
            <v>후렉시블전선관</v>
          </cell>
          <cell r="C118" t="str">
            <v>16C</v>
          </cell>
          <cell r="D118">
            <v>1</v>
          </cell>
          <cell r="E118" t="str">
            <v>M</v>
          </cell>
          <cell r="G118">
            <v>1350</v>
          </cell>
        </row>
        <row r="119">
          <cell r="A119" t="str">
            <v>후렉시블전선관16C (비방수)</v>
          </cell>
          <cell r="B119" t="str">
            <v>후렉시블전선관</v>
          </cell>
          <cell r="C119" t="str">
            <v>16C (비방수)</v>
          </cell>
          <cell r="D119">
            <v>1</v>
          </cell>
          <cell r="E119" t="str">
            <v>M</v>
          </cell>
          <cell r="G119">
            <v>630</v>
          </cell>
        </row>
        <row r="120">
          <cell r="A120" t="str">
            <v>후렉시블전선관22C</v>
          </cell>
          <cell r="B120" t="str">
            <v>후렉시블전선관</v>
          </cell>
          <cell r="C120" t="str">
            <v>22C</v>
          </cell>
          <cell r="D120">
            <v>1</v>
          </cell>
          <cell r="E120" t="str">
            <v>M</v>
          </cell>
          <cell r="G120">
            <v>1770</v>
          </cell>
        </row>
        <row r="121">
          <cell r="A121" t="str">
            <v>후렉시블전선관28C</v>
          </cell>
          <cell r="B121" t="str">
            <v>후렉시블전선관</v>
          </cell>
          <cell r="C121" t="str">
            <v>28C</v>
          </cell>
          <cell r="D121">
            <v>1</v>
          </cell>
          <cell r="E121" t="str">
            <v>M</v>
          </cell>
          <cell r="G121">
            <v>2100</v>
          </cell>
        </row>
        <row r="122">
          <cell r="A122" t="str">
            <v>후렉시블전선관36C</v>
          </cell>
          <cell r="B122" t="str">
            <v>후렉시블전선관</v>
          </cell>
          <cell r="C122" t="str">
            <v>36C</v>
          </cell>
          <cell r="D122">
            <v>1</v>
          </cell>
          <cell r="E122" t="str">
            <v>M</v>
          </cell>
          <cell r="G122">
            <v>3170</v>
          </cell>
        </row>
        <row r="123">
          <cell r="A123" t="str">
            <v>후렉시블전선관42C</v>
          </cell>
          <cell r="B123" t="str">
            <v>후렉시블전선관</v>
          </cell>
          <cell r="C123" t="str">
            <v>42C</v>
          </cell>
          <cell r="D123">
            <v>1</v>
          </cell>
          <cell r="E123" t="str">
            <v>M</v>
          </cell>
          <cell r="G123">
            <v>5060</v>
          </cell>
        </row>
        <row r="124">
          <cell r="A124" t="str">
            <v>후렉시블전선관54C</v>
          </cell>
          <cell r="B124" t="str">
            <v>후렉시블전선관</v>
          </cell>
          <cell r="C124" t="str">
            <v>54C</v>
          </cell>
          <cell r="D124">
            <v>1</v>
          </cell>
          <cell r="E124" t="str">
            <v>M</v>
          </cell>
          <cell r="G124">
            <v>5940</v>
          </cell>
        </row>
        <row r="125">
          <cell r="A125" t="str">
            <v>후렉시블전선관70C</v>
          </cell>
          <cell r="B125" t="str">
            <v>후렉시블전선관</v>
          </cell>
          <cell r="C125" t="str">
            <v>70C</v>
          </cell>
          <cell r="D125">
            <v>1</v>
          </cell>
          <cell r="E125" t="str">
            <v>M</v>
          </cell>
          <cell r="G125">
            <v>13320</v>
          </cell>
        </row>
        <row r="126">
          <cell r="A126" t="str">
            <v>후렉시블콘넥터16C</v>
          </cell>
          <cell r="B126" t="str">
            <v>후렉시블콘넥터</v>
          </cell>
          <cell r="C126" t="str">
            <v>16C</v>
          </cell>
          <cell r="D126">
            <v>1</v>
          </cell>
          <cell r="E126" t="str">
            <v>개</v>
          </cell>
          <cell r="G126">
            <v>880</v>
          </cell>
        </row>
        <row r="127">
          <cell r="A127" t="str">
            <v>후렉시블콘넥터16C (비방수)</v>
          </cell>
          <cell r="B127" t="str">
            <v>후렉시블콘넥터</v>
          </cell>
          <cell r="C127" t="str">
            <v>16C (비방수)</v>
          </cell>
          <cell r="D127">
            <v>1</v>
          </cell>
          <cell r="E127" t="str">
            <v>개</v>
          </cell>
          <cell r="G127">
            <v>280</v>
          </cell>
        </row>
        <row r="128">
          <cell r="A128" t="str">
            <v>후렉시블콘넥터22C</v>
          </cell>
          <cell r="B128" t="str">
            <v>후렉시블콘넥터</v>
          </cell>
          <cell r="C128" t="str">
            <v>22C</v>
          </cell>
          <cell r="D128">
            <v>1</v>
          </cell>
          <cell r="E128" t="str">
            <v>개</v>
          </cell>
          <cell r="G128">
            <v>1120</v>
          </cell>
        </row>
        <row r="129">
          <cell r="A129" t="str">
            <v>후렉시블콘넥터28C</v>
          </cell>
          <cell r="B129" t="str">
            <v>후렉시블콘넥터</v>
          </cell>
          <cell r="C129" t="str">
            <v>28C</v>
          </cell>
          <cell r="D129">
            <v>1</v>
          </cell>
          <cell r="E129" t="str">
            <v>개</v>
          </cell>
          <cell r="G129">
            <v>1500</v>
          </cell>
        </row>
        <row r="130">
          <cell r="A130" t="str">
            <v>후렉시블콘넥터36C</v>
          </cell>
          <cell r="B130" t="str">
            <v>후렉시블콘넥터</v>
          </cell>
          <cell r="C130" t="str">
            <v>36C</v>
          </cell>
          <cell r="D130">
            <v>1</v>
          </cell>
          <cell r="E130" t="str">
            <v>개</v>
          </cell>
          <cell r="G130">
            <v>2400</v>
          </cell>
        </row>
        <row r="131">
          <cell r="A131" t="str">
            <v>후렉시블콘넥터42C</v>
          </cell>
          <cell r="B131" t="str">
            <v>후렉시블콘넥터</v>
          </cell>
          <cell r="C131" t="str">
            <v>42C</v>
          </cell>
          <cell r="D131">
            <v>1</v>
          </cell>
          <cell r="E131" t="str">
            <v>개</v>
          </cell>
          <cell r="G131">
            <v>3130</v>
          </cell>
        </row>
        <row r="132">
          <cell r="A132" t="str">
            <v>후렉시블콘넥터54C</v>
          </cell>
          <cell r="B132" t="str">
            <v>후렉시블콘넥터</v>
          </cell>
          <cell r="C132" t="str">
            <v>54C</v>
          </cell>
          <cell r="D132">
            <v>1</v>
          </cell>
          <cell r="E132" t="str">
            <v>개</v>
          </cell>
          <cell r="G132">
            <v>4460</v>
          </cell>
        </row>
        <row r="133">
          <cell r="A133" t="str">
            <v>후렉시블콘넥터70C</v>
          </cell>
          <cell r="B133" t="str">
            <v>후렉시블콘넥터</v>
          </cell>
          <cell r="C133" t="str">
            <v>70C</v>
          </cell>
          <cell r="D133">
            <v>1</v>
          </cell>
          <cell r="E133" t="str">
            <v>개</v>
          </cell>
          <cell r="G133">
            <v>7220</v>
          </cell>
        </row>
        <row r="134">
          <cell r="A134" t="str">
            <v>FB 케이블5C</v>
          </cell>
          <cell r="B134" t="str">
            <v>FB 케이블</v>
          </cell>
          <cell r="C134" t="str">
            <v>5C</v>
          </cell>
          <cell r="D134">
            <v>1</v>
          </cell>
          <cell r="E134" t="str">
            <v>M</v>
          </cell>
          <cell r="G134">
            <v>380</v>
          </cell>
        </row>
        <row r="135">
          <cell r="A135" t="str">
            <v>FB 케이블7C</v>
          </cell>
          <cell r="B135" t="str">
            <v>FB 케이블</v>
          </cell>
          <cell r="C135" t="str">
            <v>7C</v>
          </cell>
          <cell r="D135">
            <v>1</v>
          </cell>
          <cell r="E135" t="str">
            <v>M</v>
          </cell>
          <cell r="G135">
            <v>690</v>
          </cell>
        </row>
        <row r="136">
          <cell r="A136" t="str">
            <v>FR-3전선1.6mm-12C</v>
          </cell>
          <cell r="B136" t="str">
            <v>FR-3전선</v>
          </cell>
          <cell r="C136" t="str">
            <v>1.6mm-12C</v>
          </cell>
          <cell r="D136">
            <v>1</v>
          </cell>
          <cell r="E136" t="str">
            <v>M</v>
          </cell>
          <cell r="G136">
            <v>2340</v>
          </cell>
        </row>
        <row r="137">
          <cell r="A137" t="str">
            <v>FR-3전선1.6mm-2C</v>
          </cell>
          <cell r="B137" t="str">
            <v>FR-3전선</v>
          </cell>
          <cell r="C137" t="str">
            <v>1.6mm-2C</v>
          </cell>
          <cell r="D137">
            <v>1</v>
          </cell>
          <cell r="E137" t="str">
            <v>M</v>
          </cell>
          <cell r="G137">
            <v>708</v>
          </cell>
        </row>
        <row r="138">
          <cell r="A138" t="str">
            <v>FR-3전선1.6mm-30C</v>
          </cell>
          <cell r="B138" t="str">
            <v>FR-3전선</v>
          </cell>
          <cell r="C138" t="str">
            <v>1.6mm-30C</v>
          </cell>
          <cell r="D138">
            <v>1</v>
          </cell>
          <cell r="E138" t="str">
            <v>M</v>
          </cell>
          <cell r="G138">
            <v>4952</v>
          </cell>
        </row>
        <row r="139">
          <cell r="A139" t="str">
            <v>FR-3전선1.6mm-4C</v>
          </cell>
          <cell r="B139" t="str">
            <v>FR-3전선</v>
          </cell>
          <cell r="C139" t="str">
            <v>1.6mm-4C</v>
          </cell>
          <cell r="D139">
            <v>1</v>
          </cell>
          <cell r="E139" t="str">
            <v>M</v>
          </cell>
          <cell r="G139">
            <v>1153</v>
          </cell>
        </row>
        <row r="140">
          <cell r="A140" t="str">
            <v>FR-3전선1.6mm-6C</v>
          </cell>
          <cell r="B140" t="str">
            <v>FR-3전선</v>
          </cell>
          <cell r="C140" t="str">
            <v>1.6mm-6C</v>
          </cell>
          <cell r="D140">
            <v>1</v>
          </cell>
          <cell r="E140" t="str">
            <v>M</v>
          </cell>
          <cell r="G140">
            <v>1428</v>
          </cell>
        </row>
        <row r="141">
          <cell r="A141" t="str">
            <v>FR-3전선1.6mm-8C</v>
          </cell>
          <cell r="B141" t="str">
            <v>FR-3전선</v>
          </cell>
          <cell r="C141" t="str">
            <v>1.6mm-8C</v>
          </cell>
          <cell r="D141">
            <v>1</v>
          </cell>
          <cell r="E141" t="str">
            <v>M</v>
          </cell>
          <cell r="G141">
            <v>1751</v>
          </cell>
        </row>
        <row r="142">
          <cell r="A142" t="str">
            <v>FR-3전선3.5㎟-2C</v>
          </cell>
          <cell r="B142" t="str">
            <v>FR-3전선</v>
          </cell>
          <cell r="C142" t="str">
            <v>3.5㎟-2C</v>
          </cell>
          <cell r="D142">
            <v>1</v>
          </cell>
          <cell r="E142" t="str">
            <v>M</v>
          </cell>
          <cell r="G142">
            <v>993</v>
          </cell>
        </row>
        <row r="143">
          <cell r="A143" t="str">
            <v>Hi-PVC전선관104C</v>
          </cell>
          <cell r="B143" t="str">
            <v>Hi-PVC전선관</v>
          </cell>
          <cell r="C143" t="str">
            <v>104C</v>
          </cell>
          <cell r="D143">
            <v>1</v>
          </cell>
          <cell r="E143" t="str">
            <v>M</v>
          </cell>
          <cell r="G143">
            <v>4301</v>
          </cell>
        </row>
        <row r="144">
          <cell r="A144" t="str">
            <v>Hi-PVC전선관16C</v>
          </cell>
          <cell r="B144" t="str">
            <v>Hi-PVC전선관</v>
          </cell>
          <cell r="C144" t="str">
            <v>16C</v>
          </cell>
          <cell r="D144">
            <v>1</v>
          </cell>
          <cell r="E144" t="str">
            <v>M</v>
          </cell>
          <cell r="G144">
            <v>268</v>
          </cell>
        </row>
        <row r="145">
          <cell r="A145" t="str">
            <v>Hi-PVC전선관22C</v>
          </cell>
          <cell r="B145" t="str">
            <v>Hi-PVC전선관</v>
          </cell>
          <cell r="C145" t="str">
            <v>22C</v>
          </cell>
          <cell r="D145">
            <v>1</v>
          </cell>
          <cell r="E145" t="str">
            <v>M</v>
          </cell>
          <cell r="G145">
            <v>322</v>
          </cell>
        </row>
        <row r="146">
          <cell r="A146" t="str">
            <v>Hi-PVC전선관28C</v>
          </cell>
          <cell r="B146" t="str">
            <v>Hi-PVC전선관</v>
          </cell>
          <cell r="C146" t="str">
            <v>28C</v>
          </cell>
          <cell r="D146">
            <v>1</v>
          </cell>
          <cell r="E146" t="str">
            <v>M</v>
          </cell>
          <cell r="G146">
            <v>624</v>
          </cell>
        </row>
        <row r="147">
          <cell r="A147" t="str">
            <v>Hi-PVC전선관36C</v>
          </cell>
          <cell r="B147" t="str">
            <v>Hi-PVC전선관</v>
          </cell>
          <cell r="C147" t="str">
            <v>36C</v>
          </cell>
          <cell r="D147">
            <v>1</v>
          </cell>
          <cell r="E147" t="str">
            <v>M</v>
          </cell>
          <cell r="G147">
            <v>903</v>
          </cell>
        </row>
        <row r="148">
          <cell r="A148" t="str">
            <v>Hi-PVC전선관42C</v>
          </cell>
          <cell r="B148" t="str">
            <v>Hi-PVC전선관</v>
          </cell>
          <cell r="C148" t="str">
            <v>42C</v>
          </cell>
          <cell r="D148">
            <v>1</v>
          </cell>
          <cell r="E148" t="str">
            <v>M</v>
          </cell>
          <cell r="G148">
            <v>1180</v>
          </cell>
        </row>
        <row r="149">
          <cell r="A149" t="str">
            <v>Hi-PVC전선관54C</v>
          </cell>
          <cell r="B149" t="str">
            <v>Hi-PVC전선관</v>
          </cell>
          <cell r="C149" t="str">
            <v>54C</v>
          </cell>
          <cell r="D149">
            <v>1</v>
          </cell>
          <cell r="E149" t="str">
            <v>M</v>
          </cell>
          <cell r="G149">
            <v>1674</v>
          </cell>
        </row>
        <row r="150">
          <cell r="A150" t="str">
            <v>HIV전선1.2mm</v>
          </cell>
          <cell r="B150" t="str">
            <v>HIV전선</v>
          </cell>
          <cell r="C150" t="str">
            <v>1.2mm</v>
          </cell>
          <cell r="D150">
            <v>1</v>
          </cell>
          <cell r="E150" t="str">
            <v>M</v>
          </cell>
          <cell r="G150">
            <v>48</v>
          </cell>
        </row>
        <row r="151">
          <cell r="A151" t="str">
            <v>HIV전선1.6mm</v>
          </cell>
          <cell r="B151" t="str">
            <v>HIV전선</v>
          </cell>
          <cell r="C151" t="str">
            <v>1.6mm</v>
          </cell>
          <cell r="D151">
            <v>1</v>
          </cell>
          <cell r="E151" t="str">
            <v>M</v>
          </cell>
          <cell r="G151">
            <v>79</v>
          </cell>
        </row>
        <row r="152">
          <cell r="A152" t="str">
            <v>IV전선2.0mm</v>
          </cell>
          <cell r="B152" t="str">
            <v>IV전선</v>
          </cell>
          <cell r="C152" t="str">
            <v>2.0mm</v>
          </cell>
          <cell r="D152">
            <v>1</v>
          </cell>
          <cell r="E152" t="str">
            <v>M</v>
          </cell>
          <cell r="G152">
            <v>111</v>
          </cell>
        </row>
        <row r="153">
          <cell r="A153" t="str">
            <v>JOINT BOX102 x 102 x 54</v>
          </cell>
          <cell r="B153" t="str">
            <v>JOINT BOX</v>
          </cell>
          <cell r="C153" t="str">
            <v>102 x 102 x 54</v>
          </cell>
          <cell r="D153">
            <v>1</v>
          </cell>
          <cell r="E153" t="str">
            <v>개</v>
          </cell>
          <cell r="G153">
            <v>1390</v>
          </cell>
        </row>
        <row r="154">
          <cell r="A154" t="str">
            <v>M.D.F400X800P</v>
          </cell>
          <cell r="B154" t="str">
            <v>M.D.F</v>
          </cell>
          <cell r="C154" t="str">
            <v>400X800P</v>
          </cell>
          <cell r="D154">
            <v>1</v>
          </cell>
          <cell r="E154" t="str">
            <v>면</v>
          </cell>
          <cell r="G154">
            <v>1050000</v>
          </cell>
        </row>
        <row r="155">
          <cell r="A155" t="str">
            <v>OUTLET BOX4각,54mm</v>
          </cell>
          <cell r="B155" t="str">
            <v>OUTLET BOX</v>
          </cell>
          <cell r="C155" t="str">
            <v>4각,54mm</v>
          </cell>
          <cell r="D155">
            <v>1</v>
          </cell>
          <cell r="E155" t="str">
            <v>개</v>
          </cell>
          <cell r="G155">
            <v>560</v>
          </cell>
        </row>
        <row r="156">
          <cell r="A156" t="str">
            <v>OUTLET BOX8각,54mm</v>
          </cell>
          <cell r="B156" t="str">
            <v>OUTLET BOX</v>
          </cell>
          <cell r="C156" t="str">
            <v>8각,54mm</v>
          </cell>
          <cell r="D156">
            <v>1</v>
          </cell>
          <cell r="E156" t="str">
            <v>개</v>
          </cell>
          <cell r="G156">
            <v>480</v>
          </cell>
        </row>
        <row r="157">
          <cell r="A157" t="str">
            <v>OUTLET BOXSW 1G</v>
          </cell>
          <cell r="B157" t="str">
            <v>OUTLET BOX</v>
          </cell>
          <cell r="C157" t="str">
            <v>SW 1G</v>
          </cell>
          <cell r="D157">
            <v>1</v>
          </cell>
          <cell r="E157" t="str">
            <v>개</v>
          </cell>
          <cell r="G157">
            <v>440</v>
          </cell>
        </row>
        <row r="158">
          <cell r="A158" t="str">
            <v>PE전선관36C</v>
          </cell>
          <cell r="B158" t="str">
            <v>PE전선관</v>
          </cell>
          <cell r="C158" t="str">
            <v>36C</v>
          </cell>
          <cell r="D158">
            <v>1</v>
          </cell>
          <cell r="E158" t="str">
            <v>M</v>
          </cell>
          <cell r="G158">
            <v>700</v>
          </cell>
        </row>
        <row r="159">
          <cell r="A159" t="str">
            <v>ST노말밴드16C</v>
          </cell>
          <cell r="B159" t="str">
            <v>ST노말밴드</v>
          </cell>
          <cell r="C159" t="str">
            <v>16C</v>
          </cell>
          <cell r="D159">
            <v>1</v>
          </cell>
          <cell r="E159" t="str">
            <v>개</v>
          </cell>
          <cell r="G159">
            <v>1280</v>
          </cell>
        </row>
        <row r="160">
          <cell r="A160" t="str">
            <v>ST노말밴드22C</v>
          </cell>
          <cell r="B160" t="str">
            <v>ST노말밴드</v>
          </cell>
          <cell r="C160" t="str">
            <v>22C</v>
          </cell>
          <cell r="D160">
            <v>1</v>
          </cell>
          <cell r="E160" t="str">
            <v>개</v>
          </cell>
          <cell r="G160">
            <v>1520</v>
          </cell>
        </row>
        <row r="161">
          <cell r="A161" t="str">
            <v>ST노말밴드28C</v>
          </cell>
          <cell r="B161" t="str">
            <v>ST노말밴드</v>
          </cell>
          <cell r="C161" t="str">
            <v>28C</v>
          </cell>
          <cell r="D161">
            <v>1</v>
          </cell>
          <cell r="E161" t="str">
            <v>개</v>
          </cell>
          <cell r="G161">
            <v>1780</v>
          </cell>
        </row>
        <row r="162">
          <cell r="A162" t="str">
            <v>ST노말밴드36C</v>
          </cell>
          <cell r="B162" t="str">
            <v>ST노말밴드</v>
          </cell>
          <cell r="C162" t="str">
            <v>36C</v>
          </cell>
          <cell r="D162">
            <v>1</v>
          </cell>
          <cell r="E162" t="str">
            <v>개</v>
          </cell>
          <cell r="G162">
            <v>2375</v>
          </cell>
        </row>
        <row r="163">
          <cell r="A163" t="str">
            <v>ST노말밴드42C</v>
          </cell>
          <cell r="B163" t="str">
            <v>ST노말밴드</v>
          </cell>
          <cell r="C163" t="str">
            <v>42C</v>
          </cell>
          <cell r="D163">
            <v>1</v>
          </cell>
          <cell r="E163" t="str">
            <v>개</v>
          </cell>
          <cell r="G163">
            <v>3085</v>
          </cell>
        </row>
        <row r="164">
          <cell r="A164" t="str">
            <v>ST노말밴드54C</v>
          </cell>
          <cell r="B164" t="str">
            <v>ST노말밴드</v>
          </cell>
          <cell r="C164" t="str">
            <v>54C</v>
          </cell>
          <cell r="D164">
            <v>1</v>
          </cell>
          <cell r="E164" t="str">
            <v>개</v>
          </cell>
          <cell r="G164">
            <v>4390</v>
          </cell>
        </row>
        <row r="165">
          <cell r="A165" t="str">
            <v>ST노말밴드70C</v>
          </cell>
          <cell r="B165" t="str">
            <v>ST노말밴드</v>
          </cell>
          <cell r="C165" t="str">
            <v>70C</v>
          </cell>
          <cell r="D165">
            <v>1</v>
          </cell>
          <cell r="E165" t="str">
            <v>개</v>
          </cell>
          <cell r="G165">
            <v>7125</v>
          </cell>
        </row>
        <row r="166">
          <cell r="A166" t="str">
            <v>TIV전선0.8mm-2C</v>
          </cell>
          <cell r="B166" t="str">
            <v>TIV전선</v>
          </cell>
          <cell r="C166" t="str">
            <v>0.8mm-2C</v>
          </cell>
          <cell r="D166">
            <v>1</v>
          </cell>
          <cell r="E166" t="str">
            <v>M</v>
          </cell>
          <cell r="G166">
            <v>63</v>
          </cell>
        </row>
        <row r="167">
          <cell r="A167" t="str">
            <v>TV BOX400 x 400 x 150</v>
          </cell>
          <cell r="B167" t="str">
            <v>TV BOX</v>
          </cell>
          <cell r="C167" t="str">
            <v>400 x 400 x 150</v>
          </cell>
          <cell r="D167">
            <v>1</v>
          </cell>
          <cell r="E167" t="str">
            <v>면</v>
          </cell>
          <cell r="G167">
            <v>69000</v>
          </cell>
        </row>
        <row r="168">
          <cell r="A168" t="str">
            <v>TV UNIT쌍방향</v>
          </cell>
          <cell r="B168" t="str">
            <v>TV UNIT</v>
          </cell>
          <cell r="C168" t="str">
            <v>쌍방향</v>
          </cell>
          <cell r="D168">
            <v>1</v>
          </cell>
          <cell r="E168" t="str">
            <v>개</v>
          </cell>
          <cell r="G168">
            <v>2312</v>
          </cell>
        </row>
        <row r="169">
          <cell r="A169" t="str">
            <v>UPS1KVA</v>
          </cell>
          <cell r="B169" t="str">
            <v>UPS</v>
          </cell>
          <cell r="C169" t="str">
            <v>1KVA</v>
          </cell>
          <cell r="D169">
            <v>1</v>
          </cell>
          <cell r="E169" t="str">
            <v>SET</v>
          </cell>
          <cell r="G169">
            <v>1250000</v>
          </cell>
        </row>
        <row r="170">
          <cell r="A170" t="str">
            <v>UPS15KVA</v>
          </cell>
          <cell r="B170" t="str">
            <v>UPS</v>
          </cell>
          <cell r="C170" t="str">
            <v>15KVA</v>
          </cell>
          <cell r="D170">
            <v>1</v>
          </cell>
          <cell r="E170" t="str">
            <v>SET</v>
          </cell>
          <cell r="G170">
            <v>17500000</v>
          </cell>
        </row>
        <row r="171">
          <cell r="A171" t="str">
            <v>UPS3KVA</v>
          </cell>
          <cell r="B171" t="str">
            <v>UPS</v>
          </cell>
          <cell r="C171" t="str">
            <v>3KVA</v>
          </cell>
          <cell r="D171">
            <v>1</v>
          </cell>
          <cell r="E171" t="str">
            <v>SET</v>
          </cell>
          <cell r="G171">
            <v>3855000</v>
          </cell>
        </row>
        <row r="172">
          <cell r="A172" t="str">
            <v>UPS5KVA</v>
          </cell>
          <cell r="B172" t="str">
            <v>UPS</v>
          </cell>
          <cell r="C172" t="str">
            <v>5KVA</v>
          </cell>
          <cell r="D172">
            <v>1</v>
          </cell>
          <cell r="E172" t="str">
            <v>SET</v>
          </cell>
          <cell r="G172">
            <v>6525000</v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>Ⅰ.계측제어설비 기자재</v>
          </cell>
          <cell r="B179" t="str">
            <v>Ⅰ.계측제어설비 기자재</v>
          </cell>
        </row>
        <row r="180">
          <cell r="A180" t="str">
            <v xml:space="preserve"> 1. 감시제어 시스템</v>
          </cell>
          <cell r="B180" t="str">
            <v xml:space="preserve"> 1. 감시제어 시스템</v>
          </cell>
        </row>
        <row r="181">
          <cell r="A181" t="str">
            <v xml:space="preserve">  1) 밀양정수장</v>
          </cell>
          <cell r="B181" t="str">
            <v xml:space="preserve">  1) 밀양정수장</v>
          </cell>
        </row>
        <row r="182">
          <cell r="A182" t="str">
            <v>밀양 COS(Central Operating Station)</v>
          </cell>
          <cell r="B182" t="str">
            <v>밀양 COS(Central Operating Station)</v>
          </cell>
          <cell r="D182">
            <v>1</v>
          </cell>
          <cell r="E182" t="str">
            <v>LOT</v>
          </cell>
          <cell r="G182">
            <v>89000000</v>
          </cell>
        </row>
        <row r="183">
          <cell r="A183" t="str">
            <v>밀양 LOS(Local Operating Station)</v>
          </cell>
          <cell r="B183" t="str">
            <v>밀양 LOS(Local Operating Station)</v>
          </cell>
          <cell r="D183">
            <v>1</v>
          </cell>
          <cell r="E183" t="str">
            <v>LOT</v>
          </cell>
          <cell r="G183">
            <v>89000000</v>
          </cell>
        </row>
        <row r="184">
          <cell r="A184" t="str">
            <v>평촌 LOS(Local Operating Station)</v>
          </cell>
          <cell r="B184" t="str">
            <v>평촌 LOS(Local Operating Station)</v>
          </cell>
          <cell r="D184">
            <v>1</v>
          </cell>
          <cell r="E184" t="str">
            <v>LOT</v>
          </cell>
          <cell r="G184">
            <v>89000000</v>
          </cell>
        </row>
        <row r="185">
          <cell r="A185" t="str">
            <v>부곡 LOS(Local Operating Station)</v>
          </cell>
          <cell r="B185" t="str">
            <v>부곡 LOS(Local Operating Station)</v>
          </cell>
          <cell r="D185">
            <v>1</v>
          </cell>
          <cell r="E185" t="str">
            <v>LOT</v>
          </cell>
          <cell r="G185">
            <v>89000000</v>
          </cell>
        </row>
        <row r="186">
          <cell r="A186" t="str">
            <v>원앙 LOS(Local Operating Station)</v>
          </cell>
          <cell r="B186" t="str">
            <v>원앙 LOS(Local Operating Station)</v>
          </cell>
          <cell r="D186">
            <v>1</v>
          </cell>
          <cell r="E186" t="str">
            <v>LOT</v>
          </cell>
          <cell r="G186">
            <v>89000000</v>
          </cell>
        </row>
        <row r="187">
          <cell r="A187" t="str">
            <v>밀양 DATA SERVER</v>
          </cell>
          <cell r="B187" t="str">
            <v>밀양 DATA SERVER</v>
          </cell>
          <cell r="D187">
            <v>1</v>
          </cell>
          <cell r="E187" t="str">
            <v>LOT</v>
          </cell>
          <cell r="G187">
            <v>185000000</v>
          </cell>
        </row>
        <row r="188">
          <cell r="A188" t="str">
            <v>밀양 RCS(Remote Control Station) #1</v>
          </cell>
          <cell r="B188" t="str">
            <v>밀양 RCS(Remote Control Station) #1</v>
          </cell>
          <cell r="D188">
            <v>1</v>
          </cell>
          <cell r="E188" t="str">
            <v>LOT</v>
          </cell>
          <cell r="G188">
            <v>115000000</v>
          </cell>
        </row>
        <row r="189">
          <cell r="A189" t="str">
            <v>밀양 RCS(Remote Control Station) #2</v>
          </cell>
          <cell r="B189" t="str">
            <v>밀양 RCS(Remote Control Station) #2</v>
          </cell>
          <cell r="D189">
            <v>1</v>
          </cell>
          <cell r="E189" t="str">
            <v>LOT</v>
          </cell>
          <cell r="G189">
            <v>107500000</v>
          </cell>
        </row>
        <row r="190">
          <cell r="A190" t="str">
            <v>밀양 RCS(Remote Control Station) #3</v>
          </cell>
          <cell r="B190" t="str">
            <v>밀양 RCS(Remote Control Station) #3</v>
          </cell>
          <cell r="D190">
            <v>1</v>
          </cell>
          <cell r="E190" t="str">
            <v>LOT</v>
          </cell>
          <cell r="G190">
            <v>95000000</v>
          </cell>
        </row>
        <row r="191">
          <cell r="A191" t="str">
            <v>밀양 RCS(Remote Control Station) #4</v>
          </cell>
          <cell r="B191" t="str">
            <v>밀양 RCS(Remote Control Station) #4</v>
          </cell>
          <cell r="D191">
            <v>1</v>
          </cell>
          <cell r="E191" t="str">
            <v>LOT</v>
          </cell>
          <cell r="G191">
            <v>108200000</v>
          </cell>
        </row>
        <row r="192">
          <cell r="A192" t="str">
            <v>밀양 TM/TC MASTER</v>
          </cell>
          <cell r="B192" t="str">
            <v>밀양 TM/TC MASTER</v>
          </cell>
          <cell r="D192">
            <v>1</v>
          </cell>
          <cell r="E192" t="str">
            <v>LOT</v>
          </cell>
          <cell r="G192">
            <v>38000000</v>
          </cell>
        </row>
        <row r="193">
          <cell r="A193" t="str">
            <v>평촌 TM/TC MASTER</v>
          </cell>
          <cell r="B193" t="str">
            <v>평촌 TM/TC MASTER</v>
          </cell>
          <cell r="D193">
            <v>1</v>
          </cell>
          <cell r="E193" t="str">
            <v>LOT</v>
          </cell>
          <cell r="G193">
            <v>23000000</v>
          </cell>
        </row>
        <row r="194">
          <cell r="A194" t="str">
            <v>부곡 TM/TC MASTER</v>
          </cell>
          <cell r="B194" t="str">
            <v>부곡 TM/TC MASTER</v>
          </cell>
          <cell r="D194">
            <v>1</v>
          </cell>
          <cell r="E194" t="str">
            <v>LOT</v>
          </cell>
          <cell r="G194">
            <v>23000000</v>
          </cell>
        </row>
        <row r="195">
          <cell r="A195" t="str">
            <v>원앙 TM/TC MASTER</v>
          </cell>
          <cell r="B195" t="str">
            <v>원앙 TM/TC MASTER</v>
          </cell>
          <cell r="D195">
            <v>1</v>
          </cell>
          <cell r="E195" t="str">
            <v>LOT</v>
          </cell>
          <cell r="G195">
            <v>23000000</v>
          </cell>
        </row>
        <row r="196">
          <cell r="A196" t="str">
            <v>밀양 DATA WAY 접속장치</v>
          </cell>
          <cell r="B196" t="str">
            <v>밀양 DATA WAY 접속장치</v>
          </cell>
          <cell r="D196">
            <v>1</v>
          </cell>
          <cell r="E196" t="str">
            <v>LOT</v>
          </cell>
          <cell r="G196">
            <v>24000000</v>
          </cell>
        </row>
        <row r="197">
          <cell r="A197" t="str">
            <v>소  계 1</v>
          </cell>
          <cell r="B197" t="str">
            <v>소  계 1</v>
          </cell>
          <cell r="G197">
            <v>1186700000</v>
          </cell>
        </row>
        <row r="198">
          <cell r="A198" t="str">
            <v/>
          </cell>
        </row>
        <row r="199">
          <cell r="A199" t="str">
            <v xml:space="preserve">  2) 양산정수장</v>
          </cell>
          <cell r="B199" t="str">
            <v xml:space="preserve">  2) 양산정수장</v>
          </cell>
        </row>
        <row r="200">
          <cell r="A200" t="str">
            <v>양산 COS(Central Operating Station)</v>
          </cell>
          <cell r="B200" t="str">
            <v>양산 COS(Central Operating Station)</v>
          </cell>
          <cell r="D200">
            <v>1</v>
          </cell>
          <cell r="E200" t="str">
            <v>LOT</v>
          </cell>
          <cell r="G200">
            <v>89000000</v>
          </cell>
        </row>
        <row r="201">
          <cell r="A201" t="str">
            <v>양산 LOS(Local Operating Station)</v>
          </cell>
          <cell r="B201" t="str">
            <v>양산 LOS(Local Operating Station)</v>
          </cell>
          <cell r="D201">
            <v>1</v>
          </cell>
          <cell r="E201" t="str">
            <v>LOT</v>
          </cell>
          <cell r="G201">
            <v>89000000</v>
          </cell>
        </row>
        <row r="202">
          <cell r="A202" t="str">
            <v>양산 DATA SERVER</v>
          </cell>
          <cell r="B202" t="str">
            <v>양산 DATA SERVER</v>
          </cell>
          <cell r="D202">
            <v>1</v>
          </cell>
          <cell r="E202" t="str">
            <v>LOT</v>
          </cell>
          <cell r="G202">
            <v>185000000</v>
          </cell>
        </row>
        <row r="203">
          <cell r="A203" t="str">
            <v>양산 RCS(Remote Control Station) #1</v>
          </cell>
          <cell r="B203" t="str">
            <v>양산 RCS(Remote Control Station) #1</v>
          </cell>
          <cell r="D203">
            <v>1</v>
          </cell>
          <cell r="E203" t="str">
            <v>LOT</v>
          </cell>
          <cell r="G203">
            <v>115000000</v>
          </cell>
        </row>
        <row r="204">
          <cell r="A204" t="str">
            <v>양산 RCS(Remote Control Station) #2</v>
          </cell>
          <cell r="B204" t="str">
            <v>양산 RCS(Remote Control Station) #2</v>
          </cell>
          <cell r="D204">
            <v>1</v>
          </cell>
          <cell r="E204" t="str">
            <v>LOT</v>
          </cell>
          <cell r="G204">
            <v>107500000</v>
          </cell>
        </row>
        <row r="205">
          <cell r="A205" t="str">
            <v>양산 RCS(Remote Control Station) #3</v>
          </cell>
          <cell r="B205" t="str">
            <v>양산 RCS(Remote Control Station) #3</v>
          </cell>
          <cell r="D205">
            <v>1</v>
          </cell>
          <cell r="E205" t="str">
            <v>LOT</v>
          </cell>
          <cell r="G205">
            <v>95000000</v>
          </cell>
        </row>
        <row r="206">
          <cell r="A206" t="str">
            <v>양산 RCS(Remote Control Station) #4</v>
          </cell>
          <cell r="B206" t="str">
            <v>양산 RCS(Remote Control Station) #4</v>
          </cell>
          <cell r="D206">
            <v>1</v>
          </cell>
          <cell r="E206" t="str">
            <v>LOT</v>
          </cell>
          <cell r="G206">
            <v>108200000</v>
          </cell>
        </row>
        <row r="207">
          <cell r="A207" t="str">
            <v>양산 TM/TC MASTER</v>
          </cell>
          <cell r="B207" t="str">
            <v>양산 TM/TC MASTER</v>
          </cell>
          <cell r="D207">
            <v>1</v>
          </cell>
          <cell r="E207" t="str">
            <v>LOT</v>
          </cell>
          <cell r="G207">
            <v>38000000</v>
          </cell>
        </row>
        <row r="208">
          <cell r="A208" t="str">
            <v>양산 DATA WAY 접속장치</v>
          </cell>
          <cell r="B208" t="str">
            <v>양산 DATA WAY 접속장치</v>
          </cell>
          <cell r="D208">
            <v>1</v>
          </cell>
          <cell r="E208" t="str">
            <v>LOT</v>
          </cell>
          <cell r="G208">
            <v>24000000</v>
          </cell>
        </row>
        <row r="209">
          <cell r="A209" t="str">
            <v>소  계 2</v>
          </cell>
          <cell r="B209" t="str">
            <v>소  계 2</v>
          </cell>
          <cell r="G209">
            <v>850700000</v>
          </cell>
        </row>
        <row r="210">
          <cell r="B210" t="str">
            <v>계</v>
          </cell>
          <cell r="C210" t="str">
            <v>소계1+소계2</v>
          </cell>
          <cell r="G210">
            <v>2037400000</v>
          </cell>
        </row>
        <row r="211">
          <cell r="A211" t="str">
            <v/>
          </cell>
        </row>
        <row r="212">
          <cell r="A212" t="str">
            <v xml:space="preserve"> 2. 네트워크 및 통신설비</v>
          </cell>
          <cell r="B212" t="str">
            <v xml:space="preserve"> 2. 네트워크 및 통신설비</v>
          </cell>
        </row>
        <row r="213">
          <cell r="A213" t="str">
            <v>정수장 위성통신설비</v>
          </cell>
          <cell r="B213" t="str">
            <v>정수장 위성통신설비</v>
          </cell>
          <cell r="D213">
            <v>1</v>
          </cell>
          <cell r="E213" t="str">
            <v>LOT</v>
          </cell>
          <cell r="G213">
            <v>60000000</v>
          </cell>
        </row>
        <row r="214">
          <cell r="A214" t="str">
            <v>가압장 위성통신설비</v>
          </cell>
          <cell r="B214" t="str">
            <v>가압장 위성통신설비</v>
          </cell>
          <cell r="D214">
            <v>1</v>
          </cell>
          <cell r="E214" t="str">
            <v>LOT</v>
          </cell>
          <cell r="G214">
            <v>60000000</v>
          </cell>
        </row>
        <row r="215">
          <cell r="A215" t="str">
            <v>정수장 GATE WAY</v>
          </cell>
          <cell r="B215" t="str">
            <v>정수장 GATE WAY</v>
          </cell>
          <cell r="D215">
            <v>1</v>
          </cell>
          <cell r="E215" t="str">
            <v>SET</v>
          </cell>
          <cell r="G215">
            <v>25000000</v>
          </cell>
        </row>
        <row r="216">
          <cell r="A216" t="str">
            <v>가압장 GATE WAY</v>
          </cell>
          <cell r="B216" t="str">
            <v>가압장 GATE WAY</v>
          </cell>
          <cell r="D216">
            <v>1</v>
          </cell>
          <cell r="E216" t="str">
            <v>LOT</v>
          </cell>
          <cell r="G216">
            <v>24286000</v>
          </cell>
        </row>
        <row r="217">
          <cell r="A217" t="str">
            <v>정수장 ROUTER(MUX)</v>
          </cell>
          <cell r="B217" t="str">
            <v>정수장 ROUTER(MUX)</v>
          </cell>
          <cell r="D217">
            <v>1</v>
          </cell>
          <cell r="E217" t="str">
            <v>SET</v>
          </cell>
          <cell r="G217">
            <v>25000000</v>
          </cell>
        </row>
        <row r="218">
          <cell r="A218" t="str">
            <v>가압장 ROUTER(MUX)</v>
          </cell>
          <cell r="B218" t="str">
            <v>가압장 ROUTER(MUX)</v>
          </cell>
          <cell r="D218">
            <v>1</v>
          </cell>
          <cell r="E218" t="str">
            <v>LOT</v>
          </cell>
          <cell r="G218">
            <v>24286000</v>
          </cell>
        </row>
        <row r="219">
          <cell r="A219" t="str">
            <v>HUB</v>
          </cell>
          <cell r="B219" t="str">
            <v>HUB</v>
          </cell>
          <cell r="D219">
            <v>1</v>
          </cell>
          <cell r="E219" t="str">
            <v>SET</v>
          </cell>
          <cell r="G219">
            <v>3950000</v>
          </cell>
        </row>
        <row r="220">
          <cell r="A220" t="str">
            <v>CSU</v>
          </cell>
          <cell r="B220" t="str">
            <v>CSU</v>
          </cell>
          <cell r="D220">
            <v>1</v>
          </cell>
          <cell r="E220" t="str">
            <v>SET</v>
          </cell>
          <cell r="G220">
            <v>1892000</v>
          </cell>
        </row>
        <row r="221">
          <cell r="A221" t="str">
            <v/>
          </cell>
        </row>
        <row r="222">
          <cell r="A222" t="str">
            <v xml:space="preserve"> 3. PRINTER류</v>
          </cell>
          <cell r="B222" t="str">
            <v xml:space="preserve"> 3. PRINTER류</v>
          </cell>
        </row>
        <row r="223">
          <cell r="A223" t="str">
            <v>ALARM PRINTER</v>
          </cell>
          <cell r="B223" t="str">
            <v>ALARM PRINTER</v>
          </cell>
          <cell r="D223">
            <v>1</v>
          </cell>
          <cell r="E223" t="str">
            <v>SET</v>
          </cell>
          <cell r="G223">
            <v>900000</v>
          </cell>
        </row>
        <row r="224">
          <cell r="A224" t="str">
            <v>LOGGING PRINTER</v>
          </cell>
          <cell r="B224" t="str">
            <v>LOGGING PRINTER</v>
          </cell>
          <cell r="D224">
            <v>1</v>
          </cell>
          <cell r="E224" t="str">
            <v>SET</v>
          </cell>
          <cell r="G224">
            <v>2500000</v>
          </cell>
        </row>
        <row r="225">
          <cell r="A225" t="str">
            <v>COLOR HARD COPIER</v>
          </cell>
          <cell r="B225" t="str">
            <v>COLOR HARD COPIER</v>
          </cell>
          <cell r="D225">
            <v>1</v>
          </cell>
          <cell r="E225" t="str">
            <v>SET</v>
          </cell>
          <cell r="G225">
            <v>6970000</v>
          </cell>
        </row>
        <row r="227">
          <cell r="A227" t="str">
            <v xml:space="preserve"> 4. 감시제어 판넬</v>
          </cell>
          <cell r="B227" t="str">
            <v xml:space="preserve"> 4. 감시제어 판넬</v>
          </cell>
        </row>
        <row r="228">
          <cell r="A228" t="str">
            <v>밀양 GDP</v>
          </cell>
          <cell r="B228" t="str">
            <v>밀양 GDP</v>
          </cell>
          <cell r="D228">
            <v>1</v>
          </cell>
          <cell r="E228" t="str">
            <v>LOT</v>
          </cell>
          <cell r="G228">
            <v>92081000</v>
          </cell>
        </row>
        <row r="229">
          <cell r="A229" t="str">
            <v>양산 GDP</v>
          </cell>
          <cell r="B229" t="str">
            <v>양산 GDP</v>
          </cell>
          <cell r="D229">
            <v>1</v>
          </cell>
          <cell r="E229" t="str">
            <v>LOT</v>
          </cell>
          <cell r="G229">
            <v>92081000</v>
          </cell>
        </row>
        <row r="230">
          <cell r="A230" t="str">
            <v>여과지제어반(FCC)</v>
          </cell>
          <cell r="B230" t="str">
            <v>여과지제어반(FCC)</v>
          </cell>
          <cell r="D230">
            <v>1</v>
          </cell>
          <cell r="E230" t="str">
            <v>LOT</v>
          </cell>
          <cell r="G230">
            <v>5000000</v>
          </cell>
        </row>
        <row r="231">
          <cell r="A231" t="str">
            <v>현장변환기반</v>
          </cell>
          <cell r="B231" t="str">
            <v>현장변환기반</v>
          </cell>
          <cell r="D231">
            <v>1</v>
          </cell>
          <cell r="E231" t="str">
            <v>LOT</v>
          </cell>
          <cell r="G231">
            <v>500000</v>
          </cell>
        </row>
        <row r="232">
          <cell r="A232" t="str">
            <v>밧데리 외함360X570X720</v>
          </cell>
          <cell r="B232" t="str">
            <v>밧데리 외함</v>
          </cell>
          <cell r="C232" t="str">
            <v>360X570X720</v>
          </cell>
          <cell r="D232">
            <v>1</v>
          </cell>
          <cell r="E232" t="str">
            <v>면</v>
          </cell>
          <cell r="G232">
            <v>500000</v>
          </cell>
        </row>
        <row r="233">
          <cell r="A233" t="str">
            <v>밧데리 외함500X750X1300</v>
          </cell>
          <cell r="B233" t="str">
            <v>밧데리 외함</v>
          </cell>
          <cell r="C233" t="str">
            <v>500X750X1300</v>
          </cell>
          <cell r="D233">
            <v>1</v>
          </cell>
          <cell r="E233" t="str">
            <v>면</v>
          </cell>
          <cell r="G233">
            <v>500000</v>
          </cell>
        </row>
        <row r="234">
          <cell r="A234" t="str">
            <v>밧데리 외함800X750X1600</v>
          </cell>
          <cell r="B234" t="str">
            <v>밧데리 외함</v>
          </cell>
          <cell r="C234" t="str">
            <v>800X750X1600</v>
          </cell>
          <cell r="D234">
            <v>1</v>
          </cell>
          <cell r="E234" t="str">
            <v>면</v>
          </cell>
          <cell r="G234">
            <v>500000</v>
          </cell>
        </row>
        <row r="235">
          <cell r="A235" t="str">
            <v xml:space="preserve"> 5. 취수탑 및 분기점 TM/TC 설비</v>
          </cell>
          <cell r="B235" t="str">
            <v xml:space="preserve"> 5. 취수탑 및 분기점 TM/TC 설비</v>
          </cell>
          <cell r="D235">
            <v>1</v>
          </cell>
          <cell r="E235" t="str">
            <v>LOT</v>
          </cell>
          <cell r="G235">
            <v>12466000</v>
          </cell>
        </row>
        <row r="236">
          <cell r="A236" t="str">
            <v>밀양댐 TM/TC SLAVE</v>
          </cell>
          <cell r="B236" t="str">
            <v>밀양댐 TM/TC SLAVE</v>
          </cell>
          <cell r="D236">
            <v>1</v>
          </cell>
          <cell r="E236" t="str">
            <v>LOT</v>
          </cell>
          <cell r="G236">
            <v>12466000</v>
          </cell>
        </row>
        <row r="237">
          <cell r="A237" t="str">
            <v>교동 TM/TC SLAVE</v>
          </cell>
          <cell r="B237" t="str">
            <v>교동 TM/TC SLAVE</v>
          </cell>
          <cell r="D237">
            <v>1</v>
          </cell>
          <cell r="E237" t="str">
            <v>LOT</v>
          </cell>
          <cell r="G237">
            <v>12466000</v>
          </cell>
        </row>
        <row r="238">
          <cell r="A238" t="str">
            <v>무안 TM/TC SLAVE</v>
          </cell>
          <cell r="B238" t="str">
            <v>무안 TM/TC SLAVE</v>
          </cell>
          <cell r="D238">
            <v>1</v>
          </cell>
          <cell r="E238" t="str">
            <v>LOT</v>
          </cell>
          <cell r="G238">
            <v>12466000</v>
          </cell>
        </row>
        <row r="239">
          <cell r="A239" t="str">
            <v>하남 TM/TC SLAVE</v>
          </cell>
          <cell r="B239" t="str">
            <v>하남 TM/TC SLAVE</v>
          </cell>
          <cell r="D239">
            <v>1</v>
          </cell>
          <cell r="E239" t="str">
            <v>LOT</v>
          </cell>
          <cell r="G239">
            <v>12466000</v>
          </cell>
        </row>
        <row r="240">
          <cell r="A240" t="str">
            <v>부곡 TM/TC SLAVE</v>
          </cell>
          <cell r="B240" t="str">
            <v>부곡 TM/TC SLAVE</v>
          </cell>
          <cell r="D240">
            <v>1</v>
          </cell>
          <cell r="E240" t="str">
            <v>LOT</v>
          </cell>
          <cell r="G240">
            <v>12466000</v>
          </cell>
        </row>
        <row r="241">
          <cell r="A241" t="str">
            <v>영산 TM/TC SLAVE</v>
          </cell>
          <cell r="B241" t="str">
            <v>영산 TM/TC SLAVE</v>
          </cell>
          <cell r="D241">
            <v>1</v>
          </cell>
          <cell r="E241" t="str">
            <v>LOT</v>
          </cell>
          <cell r="G241">
            <v>12466000</v>
          </cell>
        </row>
        <row r="242">
          <cell r="A242" t="str">
            <v>창녕 TM/TC SLAVE</v>
          </cell>
          <cell r="B242" t="str">
            <v>창녕 TM/TC SLAVE</v>
          </cell>
          <cell r="D242">
            <v>1</v>
          </cell>
          <cell r="E242" t="str">
            <v>LOT</v>
          </cell>
          <cell r="G242">
            <v>12466000</v>
          </cell>
        </row>
        <row r="243">
          <cell r="A243" t="str">
            <v>양산취수탑 TM/TC SLAVE</v>
          </cell>
          <cell r="B243" t="str">
            <v>양산취수탑 TM/TC SLAVE</v>
          </cell>
          <cell r="D243">
            <v>1</v>
          </cell>
          <cell r="E243" t="str">
            <v>LOT</v>
          </cell>
          <cell r="G243">
            <v>12466000</v>
          </cell>
        </row>
        <row r="245">
          <cell r="A245" t="str">
            <v xml:space="preserve"> 6. 현장 계측기류</v>
          </cell>
          <cell r="B245" t="str">
            <v xml:space="preserve"> 6. 현장 계측기류</v>
          </cell>
        </row>
        <row r="246">
          <cell r="A246" t="str">
            <v>전자유량계(400A)</v>
          </cell>
          <cell r="B246" t="str">
            <v>전자유량계(400A)</v>
          </cell>
          <cell r="D246">
            <v>1</v>
          </cell>
          <cell r="E246" t="str">
            <v>SET</v>
          </cell>
          <cell r="G246">
            <v>15900000</v>
          </cell>
        </row>
        <row r="247">
          <cell r="A247" t="str">
            <v>전자유량계(300A)</v>
          </cell>
          <cell r="B247" t="str">
            <v>전자유량계(300A)</v>
          </cell>
          <cell r="D247">
            <v>1</v>
          </cell>
          <cell r="E247" t="str">
            <v>SET</v>
          </cell>
          <cell r="G247">
            <v>10000000</v>
          </cell>
        </row>
        <row r="248">
          <cell r="A248" t="str">
            <v>전자유량계(250A)</v>
          </cell>
          <cell r="B248" t="str">
            <v>전자유량계(250A)</v>
          </cell>
          <cell r="D248">
            <v>1</v>
          </cell>
          <cell r="E248" t="str">
            <v>SET</v>
          </cell>
          <cell r="G248">
            <v>7000000</v>
          </cell>
        </row>
        <row r="249">
          <cell r="A249" t="str">
            <v>전자유량계(150A)</v>
          </cell>
          <cell r="B249" t="str">
            <v>전자유량계(150A)</v>
          </cell>
          <cell r="D249">
            <v>1</v>
          </cell>
          <cell r="E249" t="str">
            <v>SET</v>
          </cell>
          <cell r="G249">
            <v>6170000</v>
          </cell>
        </row>
        <row r="250">
          <cell r="A250" t="str">
            <v>전자유량계(80A)</v>
          </cell>
          <cell r="B250" t="str">
            <v>전자유량계(80A)</v>
          </cell>
          <cell r="D250">
            <v>1</v>
          </cell>
          <cell r="E250" t="str">
            <v>SET</v>
          </cell>
          <cell r="G250">
            <v>5900000</v>
          </cell>
        </row>
        <row r="251">
          <cell r="A251" t="str">
            <v>전자유량계(25A)</v>
          </cell>
          <cell r="B251" t="str">
            <v>전자유량계(25A)</v>
          </cell>
          <cell r="D251">
            <v>1</v>
          </cell>
          <cell r="E251" t="str">
            <v>SET</v>
          </cell>
          <cell r="G251">
            <v>3600000</v>
          </cell>
        </row>
        <row r="252">
          <cell r="A252" t="str">
            <v>초음파유량계(1000A)</v>
          </cell>
          <cell r="B252" t="str">
            <v>초음파유량계(1000A)</v>
          </cell>
          <cell r="D252">
            <v>1</v>
          </cell>
          <cell r="E252" t="str">
            <v>SET</v>
          </cell>
          <cell r="G252">
            <v>18000000</v>
          </cell>
        </row>
        <row r="253">
          <cell r="A253" t="str">
            <v>초음파유량계(1200A)</v>
          </cell>
          <cell r="B253" t="str">
            <v>초음파유량계(1200A)</v>
          </cell>
          <cell r="D253">
            <v>1</v>
          </cell>
          <cell r="E253" t="str">
            <v>SET</v>
          </cell>
          <cell r="G253">
            <v>18000000</v>
          </cell>
        </row>
        <row r="254">
          <cell r="A254" t="str">
            <v>초음파유량계(800A)</v>
          </cell>
          <cell r="B254" t="str">
            <v>초음파유량계(800A)</v>
          </cell>
          <cell r="D254">
            <v>1</v>
          </cell>
          <cell r="E254" t="str">
            <v>SET</v>
          </cell>
          <cell r="G254">
            <v>18000000</v>
          </cell>
        </row>
        <row r="255">
          <cell r="A255" t="str">
            <v>초음파유량계(700A)</v>
          </cell>
          <cell r="B255" t="str">
            <v>초음파유량계(700A)</v>
          </cell>
          <cell r="D255">
            <v>1</v>
          </cell>
          <cell r="E255" t="str">
            <v>SET</v>
          </cell>
          <cell r="G255">
            <v>21000000</v>
          </cell>
        </row>
        <row r="256">
          <cell r="A256" t="str">
            <v>초음파유량계(600A)</v>
          </cell>
          <cell r="B256" t="str">
            <v>초음파유량계(600A)</v>
          </cell>
          <cell r="D256">
            <v>1</v>
          </cell>
          <cell r="E256" t="str">
            <v>SET</v>
          </cell>
          <cell r="G256">
            <v>18000000</v>
          </cell>
        </row>
        <row r="257">
          <cell r="A257" t="str">
            <v>초음파유량계(500A)</v>
          </cell>
          <cell r="B257" t="str">
            <v>초음파유량계(500A)</v>
          </cell>
          <cell r="D257">
            <v>1</v>
          </cell>
          <cell r="E257" t="str">
            <v>SET</v>
          </cell>
          <cell r="G257">
            <v>15900000</v>
          </cell>
        </row>
        <row r="258">
          <cell r="A258" t="str">
            <v>초음파유량계(450A)</v>
          </cell>
          <cell r="B258" t="str">
            <v>초음파유량계(450A)</v>
          </cell>
          <cell r="D258">
            <v>1</v>
          </cell>
          <cell r="E258" t="str">
            <v>SET</v>
          </cell>
          <cell r="G258">
            <v>15900000</v>
          </cell>
        </row>
        <row r="259">
          <cell r="A259" t="str">
            <v>초음파수위계</v>
          </cell>
          <cell r="B259" t="str">
            <v>초음파수위계</v>
          </cell>
          <cell r="D259">
            <v>1</v>
          </cell>
          <cell r="E259" t="str">
            <v>SET</v>
          </cell>
          <cell r="G259">
            <v>3500000</v>
          </cell>
        </row>
        <row r="260">
          <cell r="A260" t="str">
            <v>투입식수위계</v>
          </cell>
          <cell r="B260" t="str">
            <v>투입식수위계</v>
          </cell>
          <cell r="D260">
            <v>1</v>
          </cell>
          <cell r="E260" t="str">
            <v>SET</v>
          </cell>
          <cell r="G260">
            <v>1365000</v>
          </cell>
        </row>
        <row r="261">
          <cell r="A261" t="str">
            <v>슬러지농도계(200A)</v>
          </cell>
          <cell r="B261" t="str">
            <v>슬러지농도계(200A)</v>
          </cell>
          <cell r="D261">
            <v>1</v>
          </cell>
          <cell r="E261" t="str">
            <v>SET</v>
          </cell>
          <cell r="G261">
            <v>28000000</v>
          </cell>
        </row>
        <row r="262">
          <cell r="A262" t="str">
            <v>슬러지농도계(150A)</v>
          </cell>
          <cell r="B262" t="str">
            <v>슬러지농도계(150A)</v>
          </cell>
          <cell r="D262">
            <v>1</v>
          </cell>
          <cell r="E262" t="str">
            <v>SET</v>
          </cell>
          <cell r="G262">
            <v>26000000</v>
          </cell>
        </row>
        <row r="263">
          <cell r="A263" t="str">
            <v>압력전송기</v>
          </cell>
          <cell r="B263" t="str">
            <v>압력전송기</v>
          </cell>
          <cell r="D263">
            <v>1</v>
          </cell>
          <cell r="E263" t="str">
            <v>SET</v>
          </cell>
          <cell r="G263">
            <v>1523000</v>
          </cell>
        </row>
        <row r="264">
          <cell r="A264" t="str">
            <v>레벨스위치</v>
          </cell>
          <cell r="B264" t="str">
            <v>레벨스위치</v>
          </cell>
          <cell r="D264">
            <v>1</v>
          </cell>
          <cell r="E264" t="str">
            <v>SET</v>
          </cell>
          <cell r="G264">
            <v>250000</v>
          </cell>
        </row>
        <row r="265">
          <cell r="A265" t="str">
            <v>WEIR식유량계</v>
          </cell>
          <cell r="B265" t="str">
            <v>WEIR식유량계</v>
          </cell>
          <cell r="D265">
            <v>1</v>
          </cell>
          <cell r="E265" t="str">
            <v>SET</v>
          </cell>
          <cell r="G265">
            <v>8500000</v>
          </cell>
        </row>
        <row r="266">
          <cell r="A266" t="str">
            <v>전원용 피뢰기</v>
          </cell>
          <cell r="B266" t="str">
            <v>전원용 피뢰기</v>
          </cell>
          <cell r="D266">
            <v>1</v>
          </cell>
          <cell r="E266" t="str">
            <v>개</v>
          </cell>
          <cell r="G266">
            <v>410000</v>
          </cell>
        </row>
        <row r="267">
          <cell r="A267" t="str">
            <v>신호용 피뢰기</v>
          </cell>
          <cell r="B267" t="str">
            <v>신호용 피뢰기</v>
          </cell>
          <cell r="D267">
            <v>1</v>
          </cell>
          <cell r="E267" t="str">
            <v>개</v>
          </cell>
          <cell r="G267">
            <v>213000</v>
          </cell>
        </row>
        <row r="268">
          <cell r="A268" t="str">
            <v>통신용 피뢰기</v>
          </cell>
          <cell r="B268" t="str">
            <v>통신용 피뢰기</v>
          </cell>
          <cell r="D268">
            <v>1</v>
          </cell>
          <cell r="E268" t="str">
            <v>개</v>
          </cell>
          <cell r="G268">
            <v>410000</v>
          </cell>
        </row>
        <row r="269">
          <cell r="A269" t="str">
            <v>신호분배기(ISOLATOR)</v>
          </cell>
          <cell r="B269" t="str">
            <v>신호분배기(ISOLATOR)</v>
          </cell>
          <cell r="D269">
            <v>1</v>
          </cell>
          <cell r="E269" t="str">
            <v>개</v>
          </cell>
          <cell r="G269">
            <v>150000</v>
          </cell>
        </row>
        <row r="270">
          <cell r="A270" t="str">
            <v>파이프 스텐숀</v>
          </cell>
          <cell r="B270" t="str">
            <v>파이프 스텐숀</v>
          </cell>
          <cell r="D270">
            <v>1</v>
          </cell>
          <cell r="E270" t="str">
            <v>개</v>
          </cell>
          <cell r="G270">
            <v>200000</v>
          </cell>
        </row>
        <row r="271">
          <cell r="A271" t="str">
            <v xml:space="preserve"> 7. 수질계측기</v>
          </cell>
          <cell r="B271" t="str">
            <v xml:space="preserve"> 7. 수질계측기</v>
          </cell>
        </row>
        <row r="272">
          <cell r="A272" t="str">
            <v>탁도계</v>
          </cell>
          <cell r="B272" t="str">
            <v>탁도계</v>
          </cell>
          <cell r="D272">
            <v>1</v>
          </cell>
          <cell r="E272" t="str">
            <v>SET</v>
          </cell>
          <cell r="G272">
            <v>11683000</v>
          </cell>
        </row>
        <row r="273">
          <cell r="A273" t="str">
            <v>pH계</v>
          </cell>
          <cell r="B273" t="str">
            <v>pH계</v>
          </cell>
          <cell r="D273">
            <v>1</v>
          </cell>
          <cell r="E273" t="str">
            <v>SET</v>
          </cell>
          <cell r="G273">
            <v>5145000</v>
          </cell>
        </row>
        <row r="274">
          <cell r="A274" t="str">
            <v>잔류염소계(무시약식)</v>
          </cell>
          <cell r="B274" t="str">
            <v>잔류염소계(무시약식)</v>
          </cell>
          <cell r="D274">
            <v>1</v>
          </cell>
          <cell r="E274" t="str">
            <v>SET</v>
          </cell>
          <cell r="G274">
            <v>8571000</v>
          </cell>
        </row>
        <row r="275">
          <cell r="A275" t="str">
            <v>알카리도계</v>
          </cell>
          <cell r="B275" t="str">
            <v>알카리도계</v>
          </cell>
          <cell r="D275">
            <v>1</v>
          </cell>
          <cell r="E275" t="str">
            <v>SET</v>
          </cell>
          <cell r="G275">
            <v>25000000</v>
          </cell>
        </row>
        <row r="276">
          <cell r="A276" t="str">
            <v>전기전도계</v>
          </cell>
          <cell r="B276" t="str">
            <v>전기전도계</v>
          </cell>
          <cell r="D276">
            <v>1</v>
          </cell>
          <cell r="E276" t="str">
            <v>SET</v>
          </cell>
          <cell r="G276">
            <v>3500000</v>
          </cell>
        </row>
        <row r="277">
          <cell r="A277" t="str">
            <v>수온계</v>
          </cell>
          <cell r="B277" t="str">
            <v>수온계</v>
          </cell>
          <cell r="D277">
            <v>1</v>
          </cell>
          <cell r="E277" t="str">
            <v>SET</v>
          </cell>
          <cell r="G277">
            <v>600000</v>
          </cell>
        </row>
        <row r="278">
          <cell r="A278" t="str">
            <v>SS계</v>
          </cell>
          <cell r="B278" t="str">
            <v>SS계</v>
          </cell>
          <cell r="D278">
            <v>1</v>
          </cell>
          <cell r="E278" t="str">
            <v>SET</v>
          </cell>
          <cell r="G278">
            <v>13200000</v>
          </cell>
        </row>
        <row r="279">
          <cell r="A279" t="str">
            <v>UV계</v>
          </cell>
          <cell r="B279" t="str">
            <v>UV계</v>
          </cell>
          <cell r="D279">
            <v>1</v>
          </cell>
          <cell r="E279" t="str">
            <v>SET</v>
          </cell>
          <cell r="G279">
            <v>17525000</v>
          </cell>
        </row>
        <row r="280">
          <cell r="A280" t="str">
            <v>기록계</v>
          </cell>
          <cell r="B280" t="str">
            <v>기록계</v>
          </cell>
          <cell r="D280">
            <v>1</v>
          </cell>
          <cell r="E280" t="str">
            <v>SET</v>
          </cell>
          <cell r="G280">
            <v>1500000</v>
          </cell>
        </row>
        <row r="281">
          <cell r="A281" t="str">
            <v/>
          </cell>
        </row>
        <row r="282">
          <cell r="A282" t="str">
            <v xml:space="preserve"> 8. 유지관리 공구 및 예비품</v>
          </cell>
          <cell r="B282" t="str">
            <v xml:space="preserve"> 8. 유지관리 공구 및 예비품</v>
          </cell>
        </row>
        <row r="283">
          <cell r="A283" t="str">
            <v xml:space="preserve">  1) 유지관리용 공구</v>
          </cell>
          <cell r="B283" t="str">
            <v xml:space="preserve">  1) 유지관리용 공구</v>
          </cell>
        </row>
        <row r="284">
          <cell r="A284" t="str">
            <v>접지저항계</v>
          </cell>
          <cell r="B284" t="str">
            <v>접지저항계</v>
          </cell>
          <cell r="D284">
            <v>1</v>
          </cell>
          <cell r="E284" t="str">
            <v>SET</v>
          </cell>
          <cell r="G284">
            <v>480000</v>
          </cell>
        </row>
        <row r="285">
          <cell r="A285" t="str">
            <v>디지털 멀티메타</v>
          </cell>
          <cell r="B285" t="str">
            <v>디지털 멀티메타</v>
          </cell>
          <cell r="D285">
            <v>1</v>
          </cell>
          <cell r="E285" t="str">
            <v>SET</v>
          </cell>
          <cell r="G285">
            <v>1200000</v>
          </cell>
        </row>
        <row r="286">
          <cell r="A286" t="str">
            <v>MODEM TESTER</v>
          </cell>
          <cell r="B286" t="str">
            <v>MODEM TESTER</v>
          </cell>
          <cell r="D286">
            <v>1</v>
          </cell>
          <cell r="E286" t="str">
            <v>SET</v>
          </cell>
          <cell r="G286">
            <v>9450000</v>
          </cell>
        </row>
        <row r="287">
          <cell r="A287" t="str">
            <v>오실로스코프</v>
          </cell>
          <cell r="B287" t="str">
            <v>오실로스코프</v>
          </cell>
          <cell r="D287">
            <v>1</v>
          </cell>
          <cell r="E287" t="str">
            <v>SET</v>
          </cell>
          <cell r="G287">
            <v>1850000</v>
          </cell>
        </row>
        <row r="288">
          <cell r="A288" t="str">
            <v>휴대용 초음파 유량계</v>
          </cell>
          <cell r="B288" t="str">
            <v>휴대용 초음파 유량계</v>
          </cell>
          <cell r="D288">
            <v>1</v>
          </cell>
          <cell r="E288" t="str">
            <v>SET</v>
          </cell>
          <cell r="G288">
            <v>36000000</v>
          </cell>
        </row>
        <row r="289">
          <cell r="A289" t="str">
            <v>레벨메타</v>
          </cell>
          <cell r="B289" t="str">
            <v>레벨메타</v>
          </cell>
          <cell r="D289">
            <v>1</v>
          </cell>
          <cell r="E289" t="str">
            <v>SET</v>
          </cell>
          <cell r="G289">
            <v>2000000</v>
          </cell>
        </row>
        <row r="290">
          <cell r="A290" t="str">
            <v>NOTEBOOK COMPUTER</v>
          </cell>
          <cell r="B290" t="str">
            <v>NOTEBOOK COMPUTER</v>
          </cell>
          <cell r="D290">
            <v>1</v>
          </cell>
          <cell r="E290" t="str">
            <v>SET</v>
          </cell>
          <cell r="G290">
            <v>2500000</v>
          </cell>
        </row>
        <row r="291">
          <cell r="A291" t="str">
            <v>TIMS(NETWORK TESTER)</v>
          </cell>
          <cell r="B291" t="str">
            <v>TIMS(NETWORK TESTER)</v>
          </cell>
          <cell r="D291">
            <v>1</v>
          </cell>
          <cell r="E291" t="str">
            <v>SET</v>
          </cell>
          <cell r="G291">
            <v>16065000</v>
          </cell>
        </row>
        <row r="292">
          <cell r="A292" t="str">
            <v>CIRCUIT DEBUGGER</v>
          </cell>
          <cell r="B292" t="str">
            <v>CIRCUIT DEBUGGER</v>
          </cell>
          <cell r="D292">
            <v>1</v>
          </cell>
          <cell r="E292" t="str">
            <v>SET</v>
          </cell>
          <cell r="G292">
            <v>1800000</v>
          </cell>
        </row>
        <row r="293">
          <cell r="A293" t="str">
            <v>DC VOLTAGE 발생기</v>
          </cell>
          <cell r="B293" t="str">
            <v>DC VOLTAGE 발생기</v>
          </cell>
          <cell r="D293">
            <v>1</v>
          </cell>
          <cell r="E293" t="str">
            <v>SET</v>
          </cell>
          <cell r="G293">
            <v>850000</v>
          </cell>
        </row>
        <row r="294">
          <cell r="A294" t="str">
            <v>LOGIC ANAlYZER</v>
          </cell>
          <cell r="B294" t="str">
            <v>LOGIC ANAlYZER</v>
          </cell>
          <cell r="D294">
            <v>1</v>
          </cell>
          <cell r="E294" t="str">
            <v>SET</v>
          </cell>
          <cell r="G294">
            <v>956000</v>
          </cell>
        </row>
        <row r="295">
          <cell r="A295" t="str">
            <v>일반 공구류</v>
          </cell>
          <cell r="B295" t="str">
            <v>일반 공구류</v>
          </cell>
          <cell r="D295">
            <v>1</v>
          </cell>
          <cell r="E295" t="str">
            <v>SET</v>
          </cell>
          <cell r="G295">
            <v>0</v>
          </cell>
        </row>
        <row r="296">
          <cell r="A296" t="str">
            <v/>
          </cell>
        </row>
        <row r="297">
          <cell r="A297" t="str">
            <v xml:space="preserve"> 2) 예비자재</v>
          </cell>
          <cell r="B297" t="str">
            <v xml:space="preserve"> 2) 예비자재</v>
          </cell>
        </row>
        <row r="298">
          <cell r="A298" t="str">
            <v>RCS MAIN PROCESSOR BOARD</v>
          </cell>
          <cell r="B298" t="str">
            <v>RCS MAIN PROCESSOR BOARD</v>
          </cell>
          <cell r="D298">
            <v>1</v>
          </cell>
          <cell r="E298" t="str">
            <v>SET</v>
          </cell>
          <cell r="G298">
            <v>24000000</v>
          </cell>
        </row>
        <row r="299">
          <cell r="A299" t="str">
            <v>RCS NETWORK INTERFACE MODULE</v>
          </cell>
          <cell r="B299" t="str">
            <v>RCS NETWORK INTERFACE MODULE</v>
          </cell>
          <cell r="D299">
            <v>1</v>
          </cell>
          <cell r="E299" t="str">
            <v>SET</v>
          </cell>
          <cell r="G299">
            <v>24000000</v>
          </cell>
        </row>
        <row r="300">
          <cell r="A300" t="str">
            <v>RCS ANALOG INPUT MODULE(16)</v>
          </cell>
          <cell r="B300" t="str">
            <v>RCS ANALOG INPUT MODULE(16)</v>
          </cell>
          <cell r="D300">
            <v>1</v>
          </cell>
          <cell r="E300" t="str">
            <v>SET</v>
          </cell>
          <cell r="G300">
            <v>24000000</v>
          </cell>
        </row>
        <row r="301">
          <cell r="A301" t="str">
            <v>RCS ANALOG OUTPUT MODULE(8)</v>
          </cell>
          <cell r="B301" t="str">
            <v>RCS ANALOG OUTPUT MODULE(8)</v>
          </cell>
          <cell r="D301">
            <v>1</v>
          </cell>
          <cell r="E301" t="str">
            <v>SET</v>
          </cell>
          <cell r="G301">
            <v>24000000</v>
          </cell>
        </row>
        <row r="302">
          <cell r="A302" t="str">
            <v>RCS DIGITALG INPUT MODULE(32)</v>
          </cell>
          <cell r="B302" t="str">
            <v>RCS DIGITALG INPUT MODULE(32)</v>
          </cell>
          <cell r="D302">
            <v>1</v>
          </cell>
          <cell r="E302" t="str">
            <v>SET</v>
          </cell>
          <cell r="G302">
            <v>24000000</v>
          </cell>
        </row>
        <row r="303">
          <cell r="A303" t="str">
            <v>RCS DIGITAL OUTPUT MODULE(32)</v>
          </cell>
          <cell r="B303" t="str">
            <v>RCS DIGITAL OUTPUT MODULE(32)</v>
          </cell>
          <cell r="D303">
            <v>1</v>
          </cell>
          <cell r="E303" t="str">
            <v>SET</v>
          </cell>
          <cell r="G303">
            <v>24000000</v>
          </cell>
        </row>
        <row r="304">
          <cell r="A304" t="str">
            <v>RCS PULSE INPUT PROCESSOR(8)</v>
          </cell>
          <cell r="B304" t="str">
            <v>RCS PULSE INPUT PROCESSOR(8)</v>
          </cell>
          <cell r="D304">
            <v>1</v>
          </cell>
          <cell r="E304" t="str">
            <v>SET</v>
          </cell>
          <cell r="G304">
            <v>24000000</v>
          </cell>
        </row>
        <row r="305">
          <cell r="A305" t="str">
            <v>RCS POWER SUPPLY UNIT</v>
          </cell>
          <cell r="B305" t="str">
            <v>RCS POWER SUPPLY UNIT</v>
          </cell>
          <cell r="D305">
            <v>1</v>
          </cell>
          <cell r="E305" t="str">
            <v>개</v>
          </cell>
          <cell r="G305">
            <v>24000000</v>
          </cell>
        </row>
        <row r="306">
          <cell r="A306" t="str">
            <v>TM/TC MASTER MAIN CONTROL BOARD</v>
          </cell>
          <cell r="B306" t="str">
            <v>TM/TC MASTER MAIN CONTROL BOARD</v>
          </cell>
          <cell r="D306">
            <v>1</v>
          </cell>
          <cell r="E306" t="str">
            <v>SET</v>
          </cell>
          <cell r="G306">
            <v>24000000</v>
          </cell>
        </row>
        <row r="307">
          <cell r="A307" t="str">
            <v>TM/TC MASTER ANALOG INPUT(8CH)</v>
          </cell>
          <cell r="B307" t="str">
            <v>TM/TC MASTER ANALOG INPUT(8CH)</v>
          </cell>
          <cell r="D307">
            <v>1</v>
          </cell>
          <cell r="E307" t="str">
            <v>SET</v>
          </cell>
          <cell r="G307">
            <v>24000000</v>
          </cell>
        </row>
        <row r="308">
          <cell r="A308" t="str">
            <v>TM/TC MASTER DIGITALG INPUT(32P)</v>
          </cell>
          <cell r="B308" t="str">
            <v>TM/TC MASTER DIGITALG INPUT(32P)</v>
          </cell>
          <cell r="D308">
            <v>1</v>
          </cell>
          <cell r="E308" t="str">
            <v>SET</v>
          </cell>
          <cell r="G308">
            <v>24000000</v>
          </cell>
        </row>
        <row r="309">
          <cell r="A309" t="str">
            <v>TM/TC MASTER DIGITAL OUTPUT(32P)</v>
          </cell>
          <cell r="B309" t="str">
            <v>TM/TC MASTER DIGITAL OUTPUT(32P)</v>
          </cell>
          <cell r="D309">
            <v>1</v>
          </cell>
          <cell r="E309" t="str">
            <v>SET</v>
          </cell>
          <cell r="G309">
            <v>24000000</v>
          </cell>
        </row>
        <row r="310">
          <cell r="A310" t="str">
            <v>TM/TC MASTER HIGH SPEED COUNTER(5CH)</v>
          </cell>
          <cell r="B310" t="str">
            <v>TM/TC MASTER HIGH SPEED COUNTER(5CH)</v>
          </cell>
          <cell r="D310">
            <v>1</v>
          </cell>
          <cell r="E310" t="str">
            <v>SET</v>
          </cell>
          <cell r="G310">
            <v>24000000</v>
          </cell>
        </row>
        <row r="311">
          <cell r="A311" t="str">
            <v>PRINTER 용지</v>
          </cell>
          <cell r="B311" t="str">
            <v>PRINTER 용지</v>
          </cell>
          <cell r="D311">
            <v>1</v>
          </cell>
          <cell r="E311" t="str">
            <v>BOX</v>
          </cell>
          <cell r="G311">
            <v>450000</v>
          </cell>
        </row>
        <row r="312">
          <cell r="A312" t="str">
            <v>HARD COPIER 용지</v>
          </cell>
          <cell r="B312" t="str">
            <v>HARD COPIER 용지</v>
          </cell>
          <cell r="D312">
            <v>1</v>
          </cell>
          <cell r="E312" t="str">
            <v>BOX</v>
          </cell>
          <cell r="G312">
            <v>600000</v>
          </cell>
        </row>
        <row r="313">
          <cell r="A313" t="str">
            <v>MODEM</v>
          </cell>
          <cell r="B313" t="str">
            <v>MODEM</v>
          </cell>
          <cell r="D313">
            <v>1</v>
          </cell>
          <cell r="E313" t="str">
            <v>SET</v>
          </cell>
          <cell r="G313">
            <v>2145000</v>
          </cell>
        </row>
        <row r="314">
          <cell r="A314" t="str">
            <v>POWER UNIT</v>
          </cell>
          <cell r="B314" t="str">
            <v>POWER UNIT</v>
          </cell>
          <cell r="D314">
            <v>1</v>
          </cell>
          <cell r="E314" t="str">
            <v>SET</v>
          </cell>
          <cell r="G314">
            <v>864000</v>
          </cell>
        </row>
        <row r="315">
          <cell r="A315" t="str">
            <v>수질계측기기 시약</v>
          </cell>
          <cell r="B315" t="str">
            <v>수질계측기기 시약</v>
          </cell>
          <cell r="D315">
            <v>1</v>
          </cell>
          <cell r="E315" t="str">
            <v>식</v>
          </cell>
          <cell r="G315">
            <v>3000000</v>
          </cell>
        </row>
        <row r="316">
          <cell r="A316" t="str">
            <v>PANEL 부속장치</v>
          </cell>
          <cell r="B316" t="str">
            <v>PANEL 부속장치</v>
          </cell>
          <cell r="D316">
            <v>1</v>
          </cell>
          <cell r="E316" t="str">
            <v>식</v>
          </cell>
          <cell r="G316">
            <v>625000</v>
          </cell>
        </row>
        <row r="317">
          <cell r="A317" t="str">
            <v>각종 보호 및 소모기기</v>
          </cell>
          <cell r="B317" t="str">
            <v>각종 보호 및 소모기기</v>
          </cell>
          <cell r="D317">
            <v>1</v>
          </cell>
          <cell r="E317" t="str">
            <v>식</v>
          </cell>
          <cell r="G317">
            <v>15000</v>
          </cell>
        </row>
        <row r="318">
          <cell r="A318" t="str">
            <v>각종 계기(지시계,지시경보기,스위치,RELAY)</v>
          </cell>
          <cell r="B318" t="str">
            <v>각종 계기(지시계,지시경보기,스위치,RELAY)</v>
          </cell>
          <cell r="D318">
            <v>1</v>
          </cell>
          <cell r="E318" t="str">
            <v>식</v>
          </cell>
          <cell r="G318">
            <v>326000</v>
          </cell>
        </row>
        <row r="325">
          <cell r="A325" t="str">
            <v>Ⅱ.CCTV 설비 기자재</v>
          </cell>
          <cell r="B325" t="str">
            <v>Ⅱ.CCTV 설비 기자재</v>
          </cell>
        </row>
        <row r="326">
          <cell r="A326" t="str">
            <v>CCD COLOR CAMERA0.02LX</v>
          </cell>
          <cell r="B326" t="str">
            <v>CCD COLOR CAMERA</v>
          </cell>
          <cell r="C326" t="str">
            <v>0.02LX</v>
          </cell>
          <cell r="D326">
            <v>1</v>
          </cell>
          <cell r="E326" t="str">
            <v>EA</v>
          </cell>
          <cell r="G326">
            <v>3800000</v>
          </cell>
        </row>
        <row r="327">
          <cell r="A327" t="str">
            <v>ZOOM LENS15-180mm</v>
          </cell>
          <cell r="B327" t="str">
            <v>ZOOM LENS</v>
          </cell>
          <cell r="C327" t="str">
            <v>15-180mm</v>
          </cell>
          <cell r="D327">
            <v>1</v>
          </cell>
          <cell r="E327" t="str">
            <v>EA</v>
          </cell>
          <cell r="G327">
            <v>3200000</v>
          </cell>
        </row>
        <row r="328">
          <cell r="A328" t="str">
            <v>ZOOM LENS8.5-51mm</v>
          </cell>
          <cell r="B328" t="str">
            <v>ZOOM LENS</v>
          </cell>
          <cell r="C328" t="str">
            <v>8.5-51mm</v>
          </cell>
          <cell r="D328">
            <v>1</v>
          </cell>
          <cell r="E328" t="str">
            <v>EA</v>
          </cell>
          <cell r="G328">
            <v>900000</v>
          </cell>
        </row>
        <row r="329">
          <cell r="A329" t="str">
            <v>CAMERA HOUSINGFRP</v>
          </cell>
          <cell r="B329" t="str">
            <v>CAMERA HOUSING</v>
          </cell>
          <cell r="C329" t="str">
            <v>FRP</v>
          </cell>
          <cell r="D329">
            <v>1</v>
          </cell>
          <cell r="E329" t="str">
            <v>EA</v>
          </cell>
          <cell r="G329">
            <v>1270000</v>
          </cell>
        </row>
        <row r="330">
          <cell r="A330" t="str">
            <v>PAN/TILT DRIVEOUTD00R</v>
          </cell>
          <cell r="B330" t="str">
            <v>PAN/TILT DRIVE</v>
          </cell>
          <cell r="C330" t="str">
            <v>OUTD00R</v>
          </cell>
          <cell r="D330">
            <v>1</v>
          </cell>
          <cell r="E330" t="str">
            <v>EA</v>
          </cell>
          <cell r="G330">
            <v>1200000</v>
          </cell>
        </row>
        <row r="331">
          <cell r="A331" t="str">
            <v>PAN/TILT DRIVEINDOOR</v>
          </cell>
          <cell r="B331" t="str">
            <v>PAN/TILT DRIVE</v>
          </cell>
          <cell r="C331" t="str">
            <v>INDOOR</v>
          </cell>
          <cell r="D331">
            <v>1</v>
          </cell>
          <cell r="E331" t="str">
            <v>EA</v>
          </cell>
          <cell r="G331">
            <v>550000</v>
          </cell>
        </row>
        <row r="332">
          <cell r="A332" t="str">
            <v>BEAM LIGHT150WX2</v>
          </cell>
          <cell r="B332" t="str">
            <v>BEAM LIGHT</v>
          </cell>
          <cell r="C332" t="str">
            <v>150WX2</v>
          </cell>
          <cell r="D332">
            <v>1</v>
          </cell>
          <cell r="E332" t="str">
            <v>SET</v>
          </cell>
          <cell r="G332">
            <v>300000</v>
          </cell>
        </row>
        <row r="333">
          <cell r="A333" t="str">
            <v>BEAM LIGHT BRACKETSUS</v>
          </cell>
          <cell r="B333" t="str">
            <v>BEAM LIGHT BRACKET</v>
          </cell>
          <cell r="C333" t="str">
            <v>SUS</v>
          </cell>
          <cell r="D333">
            <v>1</v>
          </cell>
          <cell r="E333" t="str">
            <v>EA</v>
          </cell>
          <cell r="G333">
            <v>100000</v>
          </cell>
        </row>
        <row r="334">
          <cell r="A334" t="str">
            <v>POLE STAND6"X4M(SUS)</v>
          </cell>
          <cell r="B334" t="str">
            <v>POLE STAND</v>
          </cell>
          <cell r="C334" t="str">
            <v>6"X4M(SUS)</v>
          </cell>
          <cell r="D334">
            <v>1</v>
          </cell>
          <cell r="E334" t="str">
            <v>EA</v>
          </cell>
          <cell r="G334">
            <v>800000</v>
          </cell>
        </row>
        <row r="335">
          <cell r="A335" t="str">
            <v>CAMERA BRACKETINDOOR</v>
          </cell>
          <cell r="B335" t="str">
            <v>CAMERA BRACKET</v>
          </cell>
          <cell r="C335" t="str">
            <v>INDOOR</v>
          </cell>
          <cell r="D335">
            <v>1</v>
          </cell>
          <cell r="E335" t="str">
            <v>EA</v>
          </cell>
          <cell r="G335">
            <v>45000</v>
          </cell>
        </row>
        <row r="336">
          <cell r="A336" t="str">
            <v>RECEIVER UNITP/T,ZOOM</v>
          </cell>
          <cell r="B336" t="str">
            <v>RECEIVER UNIT</v>
          </cell>
          <cell r="C336" t="str">
            <v>P/T,ZOOM</v>
          </cell>
          <cell r="D336">
            <v>1</v>
          </cell>
          <cell r="E336" t="str">
            <v>EA</v>
          </cell>
          <cell r="G336">
            <v>850000</v>
          </cell>
        </row>
        <row r="337">
          <cell r="A337" t="str">
            <v>WATER PROOF BOXRECEIVER용(SUS304)</v>
          </cell>
          <cell r="B337" t="str">
            <v>WATER PROOF BOX</v>
          </cell>
          <cell r="C337" t="str">
            <v>RECEIVER용(SUS304)</v>
          </cell>
          <cell r="D337">
            <v>1</v>
          </cell>
          <cell r="E337" t="str">
            <v>EA</v>
          </cell>
          <cell r="G337">
            <v>2350000</v>
          </cell>
        </row>
        <row r="338">
          <cell r="A338" t="str">
            <v>A.I.U</v>
          </cell>
          <cell r="B338" t="str">
            <v>A.I.U</v>
          </cell>
          <cell r="D338">
            <v>1</v>
          </cell>
          <cell r="E338" t="str">
            <v>EA</v>
          </cell>
          <cell r="G338">
            <v>1100000</v>
          </cell>
        </row>
        <row r="339">
          <cell r="A339" t="str">
            <v>C.P.U16 BY 4</v>
          </cell>
          <cell r="B339" t="str">
            <v>C.P.U</v>
          </cell>
          <cell r="C339" t="str">
            <v>16 BY 4</v>
          </cell>
          <cell r="D339">
            <v>1</v>
          </cell>
          <cell r="E339" t="str">
            <v>EA</v>
          </cell>
          <cell r="G339">
            <v>7500000</v>
          </cell>
        </row>
        <row r="340">
          <cell r="A340" t="str">
            <v>D.C.U</v>
          </cell>
          <cell r="B340" t="str">
            <v>D.C.U</v>
          </cell>
          <cell r="D340">
            <v>1</v>
          </cell>
          <cell r="E340" t="str">
            <v>EA</v>
          </cell>
          <cell r="G340">
            <v>1300000</v>
          </cell>
        </row>
        <row r="341">
          <cell r="A341" t="str">
            <v>S.D.U</v>
          </cell>
          <cell r="B341" t="str">
            <v>S.D.U</v>
          </cell>
          <cell r="D341">
            <v>1</v>
          </cell>
          <cell r="E341" t="str">
            <v>EA</v>
          </cell>
          <cell r="G341">
            <v>600000</v>
          </cell>
        </row>
        <row r="342">
          <cell r="A342" t="str">
            <v>VIDEO IN/OUT MOUDLE16CH</v>
          </cell>
          <cell r="B342" t="str">
            <v>VIDEO IN/OUT MOUDLE</v>
          </cell>
          <cell r="C342" t="str">
            <v>16CH</v>
          </cell>
          <cell r="D342">
            <v>1</v>
          </cell>
          <cell r="E342" t="str">
            <v>EA</v>
          </cell>
          <cell r="G342">
            <v>5600000</v>
          </cell>
        </row>
        <row r="343">
          <cell r="A343" t="str">
            <v>VIDEO IN/OUT CARD</v>
          </cell>
          <cell r="B343" t="str">
            <v>VIDEO IN/OUT CARD</v>
          </cell>
          <cell r="D343">
            <v>1</v>
          </cell>
          <cell r="E343" t="str">
            <v>EA</v>
          </cell>
          <cell r="G343">
            <v>400000</v>
          </cell>
        </row>
        <row r="344">
          <cell r="A344" t="str">
            <v>KEY BOARDCPU용(조작탁포함)</v>
          </cell>
          <cell r="B344" t="str">
            <v>KEY BOARD</v>
          </cell>
          <cell r="C344" t="str">
            <v>CPU용(조작탁포함)</v>
          </cell>
          <cell r="D344">
            <v>1</v>
          </cell>
          <cell r="E344" t="str">
            <v>EA</v>
          </cell>
          <cell r="G344">
            <v>2750000</v>
          </cell>
        </row>
        <row r="345">
          <cell r="A345" t="str">
            <v>V.T.R36시간용</v>
          </cell>
          <cell r="B345" t="str">
            <v>V.T.R</v>
          </cell>
          <cell r="C345" t="str">
            <v>36시간용</v>
          </cell>
          <cell r="D345">
            <v>1</v>
          </cell>
          <cell r="E345" t="str">
            <v>EA</v>
          </cell>
          <cell r="G345">
            <v>1400000</v>
          </cell>
        </row>
        <row r="346">
          <cell r="A346" t="str">
            <v>COLOR MONITOR20"</v>
          </cell>
          <cell r="B346" t="str">
            <v>COLOR MONITOR</v>
          </cell>
          <cell r="C346" t="str">
            <v>20"</v>
          </cell>
          <cell r="D346">
            <v>1</v>
          </cell>
          <cell r="E346" t="str">
            <v>EA</v>
          </cell>
          <cell r="G346">
            <v>300000</v>
          </cell>
        </row>
        <row r="347">
          <cell r="A347" t="str">
            <v>적외선 센서50M용</v>
          </cell>
          <cell r="B347" t="str">
            <v>적외선 센서</v>
          </cell>
          <cell r="C347" t="str">
            <v>50M용</v>
          </cell>
          <cell r="D347">
            <v>1</v>
          </cell>
          <cell r="E347" t="str">
            <v>조</v>
          </cell>
          <cell r="G347">
            <v>380000</v>
          </cell>
        </row>
        <row r="348">
          <cell r="A348" t="str">
            <v>MONITOR RACK</v>
          </cell>
          <cell r="B348" t="str">
            <v>MONITOR RACK</v>
          </cell>
          <cell r="D348">
            <v>1</v>
          </cell>
          <cell r="E348" t="str">
            <v>EA</v>
          </cell>
          <cell r="G348">
            <v>400000</v>
          </cell>
        </row>
        <row r="349">
          <cell r="A349" t="str">
            <v>POWER CONTROLLER12CH</v>
          </cell>
          <cell r="B349" t="str">
            <v>POWER CONTROLLER</v>
          </cell>
          <cell r="C349" t="str">
            <v>12CH</v>
          </cell>
          <cell r="D349">
            <v>1</v>
          </cell>
          <cell r="E349" t="str">
            <v>EA</v>
          </cell>
          <cell r="G349">
            <v>200000</v>
          </cell>
        </row>
        <row r="350">
          <cell r="A350" t="str">
            <v>SURGE PROTECTORVIDEO용</v>
          </cell>
          <cell r="B350" t="str">
            <v>SURGE PROTECTOR</v>
          </cell>
          <cell r="C350" t="str">
            <v>VIDEO용</v>
          </cell>
          <cell r="D350">
            <v>1</v>
          </cell>
          <cell r="E350" t="str">
            <v>EA</v>
          </cell>
          <cell r="G350">
            <v>250000</v>
          </cell>
        </row>
        <row r="351">
          <cell r="A351" t="str">
            <v>SURGE PROTECTORCONTROL용</v>
          </cell>
          <cell r="B351" t="str">
            <v>SURGE PROTECTOR</v>
          </cell>
          <cell r="C351" t="str">
            <v>CONTROL용</v>
          </cell>
          <cell r="D351">
            <v>1</v>
          </cell>
          <cell r="E351" t="str">
            <v>EA</v>
          </cell>
          <cell r="G351">
            <v>270000</v>
          </cell>
        </row>
        <row r="352">
          <cell r="A352" t="str">
            <v>SURGE PROTECTORPOWER용</v>
          </cell>
          <cell r="B352" t="str">
            <v>SURGE PROTECTOR</v>
          </cell>
          <cell r="C352" t="str">
            <v>POWER용</v>
          </cell>
          <cell r="D352">
            <v>1</v>
          </cell>
          <cell r="E352" t="str">
            <v>EA</v>
          </cell>
          <cell r="G352">
            <v>220000</v>
          </cell>
        </row>
        <row r="353">
          <cell r="A353" t="str">
            <v>QUAD VIEW4CH</v>
          </cell>
          <cell r="B353" t="str">
            <v>QUAD VIEW</v>
          </cell>
          <cell r="C353" t="str">
            <v>4CH</v>
          </cell>
          <cell r="D353">
            <v>1</v>
          </cell>
          <cell r="E353" t="str">
            <v>EA</v>
          </cell>
          <cell r="G353">
            <v>1800000</v>
          </cell>
        </row>
        <row r="354">
          <cell r="A354" t="str">
            <v>QUAD CONTROLLER1CH</v>
          </cell>
          <cell r="B354" t="str">
            <v>QUAD CONTROLLER</v>
          </cell>
          <cell r="C354" t="str">
            <v>1CH</v>
          </cell>
          <cell r="D354">
            <v>1</v>
          </cell>
          <cell r="E354" t="str">
            <v>SET</v>
          </cell>
          <cell r="G354">
            <v>960000</v>
          </cell>
        </row>
        <row r="355">
          <cell r="A355" t="str">
            <v>SYSTEM RACK</v>
          </cell>
          <cell r="B355" t="str">
            <v>SYSTEM RACK</v>
          </cell>
          <cell r="D355">
            <v>1</v>
          </cell>
          <cell r="E355" t="str">
            <v>EA</v>
          </cell>
          <cell r="G355">
            <v>120000</v>
          </cell>
        </row>
        <row r="356">
          <cell r="A356" t="str">
            <v>CODEC</v>
          </cell>
          <cell r="B356" t="str">
            <v>CODEC</v>
          </cell>
          <cell r="D356">
            <v>1</v>
          </cell>
          <cell r="E356" t="str">
            <v>EA</v>
          </cell>
          <cell r="G356">
            <v>30000000</v>
          </cell>
        </row>
        <row r="358">
          <cell r="A358" t="str">
            <v>Ⅲ. 방송통신 설비</v>
          </cell>
          <cell r="B358" t="str">
            <v>Ⅲ. 방송통신 설비</v>
          </cell>
        </row>
        <row r="359">
          <cell r="A359" t="str">
            <v>밀양 방송용 AMP1200W</v>
          </cell>
          <cell r="B359" t="str">
            <v>밀양 방송용 AMP</v>
          </cell>
          <cell r="C359" t="str">
            <v>1200W</v>
          </cell>
          <cell r="D359">
            <v>1</v>
          </cell>
          <cell r="E359" t="str">
            <v>SET</v>
          </cell>
          <cell r="G359">
            <v>10000000</v>
          </cell>
        </row>
        <row r="360">
          <cell r="A360" t="str">
            <v>양산 방송용 AMP960W</v>
          </cell>
          <cell r="B360" t="str">
            <v>양산 방송용 AMP</v>
          </cell>
          <cell r="C360" t="str">
            <v>960W</v>
          </cell>
          <cell r="D360">
            <v>1</v>
          </cell>
          <cell r="E360" t="str">
            <v>SET</v>
          </cell>
          <cell r="G360">
            <v>10000000</v>
          </cell>
        </row>
        <row r="361">
          <cell r="A361" t="str">
            <v>밀양 전자식 교환기</v>
          </cell>
          <cell r="B361" t="str">
            <v>밀양 전자식 교환기</v>
          </cell>
          <cell r="D361">
            <v>1</v>
          </cell>
          <cell r="E361" t="str">
            <v>SET</v>
          </cell>
          <cell r="G361">
            <v>40000000</v>
          </cell>
        </row>
        <row r="362">
          <cell r="A362" t="str">
            <v>양산 전자식 교환기</v>
          </cell>
          <cell r="B362" t="str">
            <v>양산 전자식 교환기</v>
          </cell>
          <cell r="D362">
            <v>1</v>
          </cell>
          <cell r="E362" t="str">
            <v>SET</v>
          </cell>
          <cell r="G362">
            <v>40000000</v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8">
          <cell r="A378" t="str">
            <v/>
          </cell>
        </row>
      </sheetData>
      <sheetData sheetId="9">
        <row r="3">
          <cell r="A3" t="str">
            <v>직종명</v>
          </cell>
          <cell r="B3" t="str">
            <v>1999.1.1발표</v>
          </cell>
        </row>
        <row r="4">
          <cell r="A4" t="str">
            <v>갱부</v>
          </cell>
          <cell r="B4">
            <v>46995</v>
          </cell>
        </row>
        <row r="5">
          <cell r="A5" t="str">
            <v>건축목공</v>
          </cell>
          <cell r="B5">
            <v>62310</v>
          </cell>
        </row>
        <row r="6">
          <cell r="A6" t="str">
            <v>형틀목공</v>
          </cell>
          <cell r="B6">
            <v>62603</v>
          </cell>
        </row>
        <row r="7">
          <cell r="A7" t="str">
            <v>창호목공</v>
          </cell>
          <cell r="B7">
            <v>56563</v>
          </cell>
        </row>
        <row r="8">
          <cell r="A8" t="str">
            <v>철공공</v>
          </cell>
          <cell r="B8">
            <v>60500</v>
          </cell>
        </row>
        <row r="9">
          <cell r="A9" t="str">
            <v>철공</v>
          </cell>
          <cell r="B9">
            <v>59797</v>
          </cell>
        </row>
        <row r="10">
          <cell r="A10" t="str">
            <v>철근공</v>
          </cell>
          <cell r="B10">
            <v>65147</v>
          </cell>
        </row>
        <row r="11">
          <cell r="A11" t="str">
            <v>철판공</v>
          </cell>
          <cell r="B11">
            <v>61774</v>
          </cell>
        </row>
        <row r="12">
          <cell r="A12" t="str">
            <v>샷터공</v>
          </cell>
          <cell r="B12">
            <v>69166</v>
          </cell>
        </row>
        <row r="13">
          <cell r="A13" t="str">
            <v>샷시공</v>
          </cell>
          <cell r="B13">
            <v>55318</v>
          </cell>
        </row>
        <row r="14">
          <cell r="A14" t="str">
            <v>절단공</v>
          </cell>
          <cell r="B14">
            <v>59642</v>
          </cell>
        </row>
        <row r="15">
          <cell r="A15" t="str">
            <v>석공</v>
          </cell>
          <cell r="B15">
            <v>69257</v>
          </cell>
        </row>
        <row r="16">
          <cell r="A16" t="str">
            <v>특수비계공</v>
          </cell>
          <cell r="B16">
            <v>78766</v>
          </cell>
        </row>
        <row r="17">
          <cell r="A17" t="str">
            <v>비계공</v>
          </cell>
          <cell r="B17">
            <v>66531</v>
          </cell>
        </row>
        <row r="18">
          <cell r="A18" t="str">
            <v>동발공(터널)</v>
          </cell>
          <cell r="B18">
            <v>61285</v>
          </cell>
        </row>
        <row r="19">
          <cell r="A19" t="str">
            <v>조적공</v>
          </cell>
          <cell r="B19">
            <v>58512</v>
          </cell>
        </row>
        <row r="20">
          <cell r="A20" t="str">
            <v>치장벽돌공</v>
          </cell>
          <cell r="B20">
            <v>61897</v>
          </cell>
        </row>
        <row r="21">
          <cell r="A21" t="str">
            <v>벽돌(블럭)제작공</v>
          </cell>
          <cell r="B21">
            <v>56942</v>
          </cell>
        </row>
        <row r="22">
          <cell r="A22" t="str">
            <v>연돌공</v>
          </cell>
          <cell r="B22">
            <v>64279</v>
          </cell>
        </row>
        <row r="23">
          <cell r="A23" t="str">
            <v>미장공</v>
          </cell>
          <cell r="B23">
            <v>59451</v>
          </cell>
        </row>
        <row r="24">
          <cell r="A24" t="str">
            <v>방수공</v>
          </cell>
          <cell r="B24">
            <v>50866</v>
          </cell>
        </row>
        <row r="25">
          <cell r="A25" t="str">
            <v>타일공</v>
          </cell>
          <cell r="B25">
            <v>58994</v>
          </cell>
        </row>
        <row r="26">
          <cell r="A26" t="str">
            <v>줄눈공</v>
          </cell>
          <cell r="B26">
            <v>58172</v>
          </cell>
        </row>
        <row r="27">
          <cell r="A27" t="str">
            <v>연마공</v>
          </cell>
          <cell r="B27">
            <v>56709</v>
          </cell>
        </row>
        <row r="28">
          <cell r="A28" t="str">
            <v>콘크리트공</v>
          </cell>
          <cell r="B28">
            <v>60596</v>
          </cell>
        </row>
        <row r="29">
          <cell r="A29" t="str">
            <v>바이브레타공</v>
          </cell>
          <cell r="B29">
            <v>63032</v>
          </cell>
        </row>
        <row r="30">
          <cell r="A30" t="str">
            <v>콘크리트공(광의)</v>
          </cell>
          <cell r="B30">
            <v>67371</v>
          </cell>
        </row>
        <row r="31">
          <cell r="A31" t="str">
            <v>보일러공</v>
          </cell>
          <cell r="B31">
            <v>48190</v>
          </cell>
        </row>
        <row r="32">
          <cell r="A32" t="str">
            <v>배관공</v>
          </cell>
          <cell r="B32">
            <v>48833</v>
          </cell>
        </row>
        <row r="33">
          <cell r="A33" t="str">
            <v>온돌공</v>
          </cell>
          <cell r="B33">
            <v>60000</v>
          </cell>
        </row>
        <row r="34">
          <cell r="A34" t="str">
            <v>위생공</v>
          </cell>
          <cell r="B34">
            <v>48855</v>
          </cell>
        </row>
        <row r="35">
          <cell r="A35" t="str">
            <v>보온공</v>
          </cell>
          <cell r="B35">
            <v>49987</v>
          </cell>
        </row>
        <row r="36">
          <cell r="A36" t="str">
            <v>도장공</v>
          </cell>
          <cell r="B36">
            <v>52915</v>
          </cell>
        </row>
        <row r="37">
          <cell r="A37" t="str">
            <v>내장공</v>
          </cell>
          <cell r="B37">
            <v>58768</v>
          </cell>
        </row>
        <row r="38">
          <cell r="A38" t="str">
            <v>도배공</v>
          </cell>
          <cell r="B38">
            <v>51632</v>
          </cell>
        </row>
        <row r="39">
          <cell r="A39" t="str">
            <v>아스타일공</v>
          </cell>
          <cell r="B39">
            <v>67874</v>
          </cell>
        </row>
        <row r="40">
          <cell r="A40" t="str">
            <v>기와공</v>
          </cell>
          <cell r="B40">
            <v>78724</v>
          </cell>
        </row>
        <row r="41">
          <cell r="A41" t="str">
            <v>스레이트공</v>
          </cell>
          <cell r="B41">
            <v>74212</v>
          </cell>
        </row>
        <row r="42">
          <cell r="A42" t="str">
            <v>지붕잇기공</v>
          </cell>
          <cell r="B42">
            <v>68363</v>
          </cell>
        </row>
        <row r="43">
          <cell r="A43" t="str">
            <v>화약취급공</v>
          </cell>
          <cell r="B43">
            <v>67520</v>
          </cell>
        </row>
        <row r="44">
          <cell r="A44" t="str">
            <v>착암공</v>
          </cell>
          <cell r="B44">
            <v>50107</v>
          </cell>
        </row>
        <row r="45">
          <cell r="A45" t="str">
            <v>보안공</v>
          </cell>
          <cell r="B45">
            <v>41224</v>
          </cell>
        </row>
        <row r="46">
          <cell r="A46" t="str">
            <v>포장공</v>
          </cell>
          <cell r="B46">
            <v>59695</v>
          </cell>
        </row>
        <row r="47">
          <cell r="A47" t="str">
            <v>포설공</v>
          </cell>
          <cell r="B47">
            <v>53731</v>
          </cell>
        </row>
        <row r="48">
          <cell r="A48" t="str">
            <v>궤도공</v>
          </cell>
          <cell r="B48">
            <v>53629</v>
          </cell>
        </row>
        <row r="49">
          <cell r="A49" t="str">
            <v>용접공(철도)</v>
          </cell>
          <cell r="B49">
            <v>58661</v>
          </cell>
        </row>
        <row r="50">
          <cell r="A50" t="str">
            <v>잠수부</v>
          </cell>
          <cell r="B50">
            <v>87712</v>
          </cell>
        </row>
        <row r="51">
          <cell r="A51" t="str">
            <v>잠함공</v>
          </cell>
          <cell r="B51" t="str">
            <v>-</v>
          </cell>
        </row>
        <row r="52">
          <cell r="A52" t="str">
            <v>보링공(지질조사)</v>
          </cell>
          <cell r="B52">
            <v>50288</v>
          </cell>
        </row>
        <row r="53">
          <cell r="A53" t="str">
            <v>우물공</v>
          </cell>
          <cell r="B53">
            <v>52316</v>
          </cell>
        </row>
        <row r="54">
          <cell r="A54" t="str">
            <v>영림기사</v>
          </cell>
          <cell r="B54">
            <v>57965</v>
          </cell>
        </row>
        <row r="55">
          <cell r="A55" t="str">
            <v>조경공</v>
          </cell>
          <cell r="B55">
            <v>50250</v>
          </cell>
        </row>
        <row r="56">
          <cell r="A56" t="str">
            <v>벌목공</v>
          </cell>
          <cell r="B56">
            <v>57718</v>
          </cell>
        </row>
        <row r="57">
          <cell r="A57" t="str">
            <v>조림임부</v>
          </cell>
          <cell r="B57">
            <v>43854</v>
          </cell>
        </row>
        <row r="58">
          <cell r="A58" t="str">
            <v>플랜트기기설치공</v>
          </cell>
          <cell r="B58">
            <v>59903</v>
          </cell>
        </row>
        <row r="59">
          <cell r="A59" t="str">
            <v>플랜트특수용접공</v>
          </cell>
          <cell r="B59">
            <v>100475</v>
          </cell>
        </row>
        <row r="60">
          <cell r="A60" t="str">
            <v>플랜트용접공</v>
          </cell>
          <cell r="B60">
            <v>63349</v>
          </cell>
        </row>
        <row r="61">
          <cell r="A61" t="str">
            <v>플랜트배관공</v>
          </cell>
          <cell r="B61">
            <v>66377</v>
          </cell>
        </row>
        <row r="62">
          <cell r="A62" t="str">
            <v>플랜트제판공</v>
          </cell>
          <cell r="B62">
            <v>54813</v>
          </cell>
        </row>
        <row r="63">
          <cell r="A63" t="str">
            <v>시공측량사</v>
          </cell>
          <cell r="B63">
            <v>44848</v>
          </cell>
        </row>
        <row r="64">
          <cell r="A64" t="str">
            <v>시공측량사조수</v>
          </cell>
          <cell r="B64">
            <v>33985</v>
          </cell>
        </row>
        <row r="65">
          <cell r="A65" t="str">
            <v>측부</v>
          </cell>
          <cell r="B65">
            <v>26699</v>
          </cell>
        </row>
        <row r="66">
          <cell r="A66" t="str">
            <v>검조부</v>
          </cell>
          <cell r="B66">
            <v>31220</v>
          </cell>
        </row>
        <row r="67">
          <cell r="A67" t="str">
            <v>송전전공</v>
          </cell>
          <cell r="B67">
            <v>197482</v>
          </cell>
        </row>
        <row r="68">
          <cell r="A68" t="str">
            <v xml:space="preserve">송전활선전공 </v>
          </cell>
          <cell r="B68">
            <v>235109</v>
          </cell>
        </row>
        <row r="69">
          <cell r="A69" t="str">
            <v>배전전공</v>
          </cell>
          <cell r="B69">
            <v>176615</v>
          </cell>
        </row>
        <row r="70">
          <cell r="A70" t="str">
            <v>배전활선전공</v>
          </cell>
          <cell r="B70">
            <v>182772</v>
          </cell>
        </row>
        <row r="71">
          <cell r="A71" t="str">
            <v>플랜트전공</v>
          </cell>
          <cell r="B71">
            <v>52369</v>
          </cell>
        </row>
        <row r="72">
          <cell r="A72" t="str">
            <v>내선전공</v>
          </cell>
          <cell r="B72">
            <v>47911</v>
          </cell>
        </row>
        <row r="73">
          <cell r="A73" t="str">
            <v>특고압케이블공</v>
          </cell>
          <cell r="B73">
            <v>97565</v>
          </cell>
        </row>
        <row r="74">
          <cell r="A74" t="str">
            <v>고압케이블공</v>
          </cell>
          <cell r="B74">
            <v>66547</v>
          </cell>
        </row>
        <row r="75">
          <cell r="A75" t="str">
            <v>저압케이블공</v>
          </cell>
          <cell r="B75">
            <v>59146</v>
          </cell>
        </row>
        <row r="76">
          <cell r="A76" t="str">
            <v>철도신호공</v>
          </cell>
          <cell r="B76">
            <v>79766</v>
          </cell>
        </row>
        <row r="77">
          <cell r="A77" t="str">
            <v>계장공</v>
          </cell>
          <cell r="B77">
            <v>50009</v>
          </cell>
        </row>
        <row r="78">
          <cell r="A78" t="str">
            <v>통신외선공</v>
          </cell>
          <cell r="B78">
            <v>73980</v>
          </cell>
        </row>
        <row r="79">
          <cell r="A79" t="str">
            <v>통신설비공</v>
          </cell>
          <cell r="B79">
            <v>64758</v>
          </cell>
        </row>
        <row r="80">
          <cell r="A80" t="str">
            <v>통신내선공</v>
          </cell>
          <cell r="B80">
            <v>60168</v>
          </cell>
        </row>
        <row r="81">
          <cell r="A81" t="str">
            <v>통신케이블공</v>
          </cell>
          <cell r="B81">
            <v>75788</v>
          </cell>
        </row>
        <row r="82">
          <cell r="A82" t="str">
            <v>무선안테나공</v>
          </cell>
          <cell r="B82">
            <v>91475</v>
          </cell>
        </row>
        <row r="83">
          <cell r="A83" t="str">
            <v>수작업반장</v>
          </cell>
          <cell r="B83">
            <v>76012</v>
          </cell>
        </row>
        <row r="84">
          <cell r="A84" t="str">
            <v>작업반장</v>
          </cell>
          <cell r="B84">
            <v>57364</v>
          </cell>
        </row>
        <row r="85">
          <cell r="A85" t="str">
            <v>목도공</v>
          </cell>
          <cell r="B85">
            <v>64408</v>
          </cell>
        </row>
        <row r="86">
          <cell r="A86" t="str">
            <v>조력공</v>
          </cell>
          <cell r="B86">
            <v>39371</v>
          </cell>
        </row>
        <row r="87">
          <cell r="A87" t="str">
            <v>특별인부</v>
          </cell>
          <cell r="B87">
            <v>48674</v>
          </cell>
        </row>
        <row r="88">
          <cell r="A88" t="str">
            <v>보통인부</v>
          </cell>
          <cell r="B88">
            <v>33755</v>
          </cell>
        </row>
        <row r="89">
          <cell r="A89" t="str">
            <v>중기운전기사</v>
          </cell>
          <cell r="B89">
            <v>53715</v>
          </cell>
        </row>
        <row r="90">
          <cell r="A90" t="str">
            <v>중기조장</v>
          </cell>
          <cell r="B90">
            <v>64260</v>
          </cell>
        </row>
        <row r="91">
          <cell r="A91" t="str">
            <v>운전사(운반차)</v>
          </cell>
          <cell r="B91">
            <v>49633</v>
          </cell>
        </row>
        <row r="92">
          <cell r="A92" t="str">
            <v>운전사(기계)</v>
          </cell>
          <cell r="B92">
            <v>45575</v>
          </cell>
        </row>
        <row r="93">
          <cell r="A93" t="str">
            <v>중기운전조수</v>
          </cell>
          <cell r="B93">
            <v>40706</v>
          </cell>
        </row>
        <row r="94">
          <cell r="A94" t="str">
            <v>고급선원</v>
          </cell>
          <cell r="B94">
            <v>67380</v>
          </cell>
        </row>
        <row r="95">
          <cell r="A95" t="str">
            <v>보통선원</v>
          </cell>
          <cell r="B95">
            <v>52274</v>
          </cell>
        </row>
        <row r="96">
          <cell r="A96" t="str">
            <v>선부</v>
          </cell>
          <cell r="B96">
            <v>41303</v>
          </cell>
        </row>
        <row r="97">
          <cell r="A97" t="str">
            <v>준설선선장</v>
          </cell>
          <cell r="B97">
            <v>77084</v>
          </cell>
        </row>
        <row r="98">
          <cell r="A98" t="str">
            <v>준설선기관장</v>
          </cell>
          <cell r="B98">
            <v>65732</v>
          </cell>
        </row>
        <row r="99">
          <cell r="A99" t="str">
            <v>준설선기관사</v>
          </cell>
          <cell r="B99">
            <v>62000</v>
          </cell>
        </row>
        <row r="100">
          <cell r="A100" t="str">
            <v>준설선운전사</v>
          </cell>
          <cell r="B100">
            <v>64200</v>
          </cell>
        </row>
        <row r="101">
          <cell r="A101" t="str">
            <v>준설선전기사</v>
          </cell>
          <cell r="B101">
            <v>66400</v>
          </cell>
        </row>
        <row r="102">
          <cell r="A102" t="str">
            <v>기계설치공</v>
          </cell>
          <cell r="B102">
            <v>56925</v>
          </cell>
        </row>
        <row r="103">
          <cell r="A103" t="str">
            <v>기계공</v>
          </cell>
          <cell r="B103">
            <v>49611</v>
          </cell>
        </row>
        <row r="104">
          <cell r="A104" t="str">
            <v>선반공</v>
          </cell>
          <cell r="B104" t="str">
            <v>-</v>
          </cell>
        </row>
        <row r="105">
          <cell r="A105" t="str">
            <v>정비공</v>
          </cell>
          <cell r="B105">
            <v>54258</v>
          </cell>
        </row>
        <row r="106">
          <cell r="A106" t="str">
            <v>벨트콘베어작업공</v>
          </cell>
          <cell r="B106" t="str">
            <v>-</v>
          </cell>
        </row>
        <row r="107">
          <cell r="A107" t="str">
            <v>현도사</v>
          </cell>
          <cell r="B107">
            <v>66579</v>
          </cell>
        </row>
        <row r="108">
          <cell r="A108" t="str">
            <v>제도사</v>
          </cell>
          <cell r="B108">
            <v>42366</v>
          </cell>
        </row>
        <row r="109">
          <cell r="A109" t="str">
            <v>시험사1급</v>
          </cell>
          <cell r="B109">
            <v>48017</v>
          </cell>
        </row>
        <row r="110">
          <cell r="A110" t="str">
            <v>시험사2 급</v>
          </cell>
          <cell r="B110">
            <v>36857</v>
          </cell>
        </row>
        <row r="111">
          <cell r="A111" t="str">
            <v>시험사3급</v>
          </cell>
          <cell r="B111">
            <v>37439</v>
          </cell>
        </row>
        <row r="112">
          <cell r="A112" t="str">
            <v>시험사4급</v>
          </cell>
          <cell r="B112">
            <v>32399</v>
          </cell>
        </row>
        <row r="113">
          <cell r="A113" t="str">
            <v>시험보조수</v>
          </cell>
          <cell r="B113">
            <v>29231</v>
          </cell>
        </row>
        <row r="114">
          <cell r="A114" t="str">
            <v>유리공</v>
          </cell>
          <cell r="B114">
            <v>57574</v>
          </cell>
        </row>
        <row r="115">
          <cell r="A115" t="str">
            <v>함석공</v>
          </cell>
          <cell r="B115">
            <v>56248</v>
          </cell>
        </row>
        <row r="116">
          <cell r="A116" t="str">
            <v>용접공(일반)</v>
          </cell>
          <cell r="B116">
            <v>60784</v>
          </cell>
        </row>
        <row r="117">
          <cell r="A117" t="str">
            <v>리벳공</v>
          </cell>
          <cell r="B117">
            <v>70070</v>
          </cell>
        </row>
        <row r="118">
          <cell r="A118" t="str">
            <v>루핑공</v>
          </cell>
          <cell r="B118">
            <v>61818</v>
          </cell>
        </row>
        <row r="119">
          <cell r="A119" t="str">
            <v>닥트공</v>
          </cell>
          <cell r="B119">
            <v>48478</v>
          </cell>
        </row>
        <row r="120">
          <cell r="A120" t="str">
            <v>할석공</v>
          </cell>
          <cell r="B120">
            <v>63951</v>
          </cell>
        </row>
        <row r="121">
          <cell r="A121" t="str">
            <v>제철축로공</v>
          </cell>
          <cell r="B121">
            <v>92419</v>
          </cell>
        </row>
        <row r="122">
          <cell r="A122" t="str">
            <v>양생공</v>
          </cell>
          <cell r="B122">
            <v>45929</v>
          </cell>
        </row>
        <row r="123">
          <cell r="A123" t="str">
            <v>모래분시공</v>
          </cell>
          <cell r="B123">
            <v>70247</v>
          </cell>
        </row>
        <row r="124">
          <cell r="A124" t="str">
            <v>철도궤도공</v>
          </cell>
          <cell r="B124">
            <v>61518</v>
          </cell>
        </row>
        <row r="125">
          <cell r="A125" t="str">
            <v>기사1급</v>
          </cell>
          <cell r="B125">
            <v>91687</v>
          </cell>
        </row>
        <row r="126">
          <cell r="A126" t="str">
            <v>기사2급</v>
          </cell>
          <cell r="B126">
            <v>69173</v>
          </cell>
        </row>
        <row r="127">
          <cell r="A127" t="str">
            <v>지적기능사1급</v>
          </cell>
          <cell r="B127">
            <v>48878</v>
          </cell>
        </row>
        <row r="128">
          <cell r="A128" t="str">
            <v>지적기능사2급</v>
          </cell>
          <cell r="B128">
            <v>35131</v>
          </cell>
        </row>
        <row r="129">
          <cell r="A129" t="str">
            <v>H/W설치기사</v>
          </cell>
          <cell r="B129">
            <v>83297</v>
          </cell>
        </row>
        <row r="130">
          <cell r="A130" t="str">
            <v>H/W시험기사</v>
          </cell>
          <cell r="B130">
            <v>85165</v>
          </cell>
        </row>
        <row r="131">
          <cell r="A131" t="str">
            <v>S/W시험기사</v>
          </cell>
          <cell r="B131">
            <v>86583</v>
          </cell>
        </row>
        <row r="132">
          <cell r="A132" t="str">
            <v>CPU시험기사</v>
          </cell>
          <cell r="B132">
            <v>81182</v>
          </cell>
        </row>
        <row r="133">
          <cell r="A133" t="str">
            <v>광통신기사</v>
          </cell>
          <cell r="B133">
            <v>108175</v>
          </cell>
        </row>
        <row r="134">
          <cell r="A134" t="str">
            <v>광케이블기사</v>
          </cell>
          <cell r="B134">
            <v>90147</v>
          </cell>
        </row>
        <row r="135">
          <cell r="A135" t="str">
            <v>통신기사1급</v>
          </cell>
          <cell r="B135">
            <v>84229</v>
          </cell>
        </row>
        <row r="136">
          <cell r="A136" t="str">
            <v>통신기사2급</v>
          </cell>
          <cell r="B136">
            <v>79642</v>
          </cell>
        </row>
        <row r="137">
          <cell r="A137" t="str">
            <v>통신기능사</v>
          </cell>
          <cell r="B137">
            <v>67759</v>
          </cell>
        </row>
        <row r="138">
          <cell r="A138" t="str">
            <v>비파계시험공</v>
          </cell>
          <cell r="B138">
            <v>89172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표지(1)"/>
      <sheetName val="표지(2)"/>
      <sheetName val="본문"/>
      <sheetName val="목차"/>
      <sheetName val="개발비용"/>
      <sheetName val="비교표"/>
      <sheetName val="물량비교"/>
      <sheetName val="총괄내역"/>
      <sheetName val="공종내역"/>
      <sheetName val="부표"/>
      <sheetName val="토적집계"/>
      <sheetName val="구조토적"/>
      <sheetName val="맨홀"/>
      <sheetName val="배수관"/>
      <sheetName val="기계일위"/>
      <sheetName val="일위대가"/>
      <sheetName val="포장일위"/>
      <sheetName val="기계일위(포장)"/>
      <sheetName val="기본일위"/>
      <sheetName val="기계경비"/>
      <sheetName val="기타경비"/>
      <sheetName val="간지"/>
      <sheetName val="사진표지"/>
      <sheetName val="사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 xml:space="preserve">&lt;부표 19&gt;  </v>
          </cell>
        </row>
        <row r="2">
          <cell r="A2" t="str">
            <v>명 칭 : 모르터 ( 1 : 2 )</v>
          </cell>
          <cell r="J2" t="str">
            <v>단위 : 원/㎥당</v>
          </cell>
          <cell r="L2" t="str">
            <v>주  요  자  재  단  가  표</v>
          </cell>
        </row>
        <row r="3">
          <cell r="A3" t="str">
            <v>구    분</v>
          </cell>
          <cell r="B3" t="str">
            <v>재질 및 규격</v>
          </cell>
          <cell r="C3" t="str">
            <v>단위</v>
          </cell>
          <cell r="D3" t="str">
            <v>수  량</v>
          </cell>
          <cell r="E3" t="str">
            <v>재     료     비</v>
          </cell>
          <cell r="G3" t="str">
            <v>노     무     비</v>
          </cell>
          <cell r="I3" t="str">
            <v>경       비</v>
          </cell>
          <cell r="L3" t="str">
            <v>철근</v>
          </cell>
          <cell r="O3" t="str">
            <v>모래</v>
          </cell>
          <cell r="P3">
            <v>13000</v>
          </cell>
        </row>
        <row r="4">
          <cell r="A4" t="str">
            <v>공종별</v>
          </cell>
          <cell r="E4" t="str">
            <v>단  가</v>
          </cell>
          <cell r="F4" t="str">
            <v>금     액</v>
          </cell>
          <cell r="G4" t="str">
            <v>단  가</v>
          </cell>
          <cell r="H4" t="str">
            <v>금     액</v>
          </cell>
          <cell r="I4" t="str">
            <v>단  가</v>
          </cell>
          <cell r="J4" t="str">
            <v>금     액</v>
          </cell>
          <cell r="L4" t="str">
            <v>철선 # 8</v>
          </cell>
          <cell r="M4">
            <v>420</v>
          </cell>
          <cell r="O4" t="str">
            <v>잡석</v>
          </cell>
          <cell r="P4">
            <v>10000</v>
          </cell>
        </row>
        <row r="5">
          <cell r="A5" t="str">
            <v>시멘트</v>
          </cell>
          <cell r="C5" t="str">
            <v>kg</v>
          </cell>
          <cell r="D5">
            <v>680</v>
          </cell>
          <cell r="E5">
            <v>67</v>
          </cell>
          <cell r="F5">
            <v>45560</v>
          </cell>
          <cell r="H5">
            <v>0</v>
          </cell>
          <cell r="J5">
            <v>0</v>
          </cell>
          <cell r="L5" t="str">
            <v>철선 # 20</v>
          </cell>
          <cell r="M5">
            <v>520</v>
          </cell>
          <cell r="O5" t="str">
            <v>보조기층재</v>
          </cell>
          <cell r="P5">
            <v>10000</v>
          </cell>
        </row>
        <row r="6">
          <cell r="A6" t="str">
            <v>모래</v>
          </cell>
          <cell r="C6" t="str">
            <v>㎥</v>
          </cell>
          <cell r="D6">
            <v>0.98</v>
          </cell>
          <cell r="E6">
            <v>13000</v>
          </cell>
          <cell r="F6">
            <v>12740</v>
          </cell>
          <cell r="H6">
            <v>0</v>
          </cell>
          <cell r="J6">
            <v>0</v>
          </cell>
          <cell r="K6">
            <v>15400</v>
          </cell>
          <cell r="L6" t="str">
            <v>못  N75</v>
          </cell>
          <cell r="M6">
            <v>552</v>
          </cell>
          <cell r="O6" t="str">
            <v>시멘트</v>
          </cell>
          <cell r="P6">
            <v>67</v>
          </cell>
          <cell r="Q6">
            <v>2200</v>
          </cell>
        </row>
        <row r="7">
          <cell r="A7" t="str">
            <v>보통인부</v>
          </cell>
          <cell r="C7" t="str">
            <v>인</v>
          </cell>
          <cell r="D7">
            <v>1</v>
          </cell>
          <cell r="F7">
            <v>0</v>
          </cell>
          <cell r="G7">
            <v>40922</v>
          </cell>
          <cell r="H7">
            <v>40922</v>
          </cell>
          <cell r="J7">
            <v>0</v>
          </cell>
          <cell r="K7">
            <v>900</v>
          </cell>
          <cell r="L7" t="str">
            <v>각재</v>
          </cell>
          <cell r="M7">
            <v>239520</v>
          </cell>
          <cell r="O7" t="str">
            <v>판재</v>
          </cell>
          <cell r="P7">
            <v>299401</v>
          </cell>
          <cell r="Q7">
            <v>1100</v>
          </cell>
        </row>
        <row r="8">
          <cell r="F8">
            <v>0</v>
          </cell>
          <cell r="H8">
            <v>0</v>
          </cell>
          <cell r="J8">
            <v>0</v>
          </cell>
          <cell r="K8">
            <v>528</v>
          </cell>
          <cell r="L8" t="str">
            <v>원목</v>
          </cell>
          <cell r="M8">
            <v>152694</v>
          </cell>
          <cell r="O8" t="str">
            <v>합판</v>
          </cell>
          <cell r="P8">
            <v>5434</v>
          </cell>
          <cell r="Q8">
            <v>12100</v>
          </cell>
        </row>
        <row r="9">
          <cell r="F9">
            <v>0</v>
          </cell>
          <cell r="H9">
            <v>0</v>
          </cell>
          <cell r="J9">
            <v>0</v>
          </cell>
        </row>
        <row r="10">
          <cell r="F10">
            <v>0</v>
          </cell>
          <cell r="H10">
            <v>0</v>
          </cell>
          <cell r="J10">
            <v>0</v>
          </cell>
        </row>
        <row r="11">
          <cell r="F11">
            <v>0</v>
          </cell>
          <cell r="H11">
            <v>0</v>
          </cell>
          <cell r="J11">
            <v>0</v>
          </cell>
        </row>
        <row r="12">
          <cell r="F12">
            <v>0</v>
          </cell>
          <cell r="H12">
            <v>0</v>
          </cell>
          <cell r="J12">
            <v>0</v>
          </cell>
        </row>
        <row r="13">
          <cell r="F13">
            <v>0</v>
          </cell>
          <cell r="H13">
            <v>0</v>
          </cell>
          <cell r="J13">
            <v>0</v>
          </cell>
        </row>
        <row r="14">
          <cell r="F14">
            <v>0</v>
          </cell>
          <cell r="H14">
            <v>0</v>
          </cell>
          <cell r="J14">
            <v>0</v>
          </cell>
        </row>
        <row r="15">
          <cell r="F15">
            <v>0</v>
          </cell>
          <cell r="H15">
            <v>0</v>
          </cell>
          <cell r="J15">
            <v>0</v>
          </cell>
        </row>
        <row r="16">
          <cell r="F16">
            <v>0</v>
          </cell>
          <cell r="H16">
            <v>0</v>
          </cell>
          <cell r="J16">
            <v>0</v>
          </cell>
        </row>
        <row r="17">
          <cell r="F17">
            <v>0</v>
          </cell>
          <cell r="H17">
            <v>0</v>
          </cell>
          <cell r="J17">
            <v>0</v>
          </cell>
        </row>
        <row r="18">
          <cell r="A18" t="str">
            <v>계</v>
          </cell>
          <cell r="F18">
            <v>58300</v>
          </cell>
          <cell r="H18">
            <v>40922</v>
          </cell>
          <cell r="J18">
            <v>0</v>
          </cell>
        </row>
        <row r="19">
          <cell r="A19" t="str">
            <v xml:space="preserve">&lt;부표 20&gt;  </v>
          </cell>
        </row>
        <row r="20">
          <cell r="A20" t="str">
            <v>명 칭 : 레미콘타설 ( 무근 )</v>
          </cell>
          <cell r="J20" t="str">
            <v>단위 : 원/㎥당</v>
          </cell>
        </row>
        <row r="21">
          <cell r="A21" t="str">
            <v>구    분</v>
          </cell>
          <cell r="B21" t="str">
            <v>재질 및 규격</v>
          </cell>
          <cell r="C21" t="str">
            <v>단위</v>
          </cell>
          <cell r="D21" t="str">
            <v>수  량</v>
          </cell>
          <cell r="E21" t="str">
            <v>재     료     비</v>
          </cell>
          <cell r="G21" t="str">
            <v>노     무     비</v>
          </cell>
          <cell r="I21" t="str">
            <v>경       비</v>
          </cell>
        </row>
        <row r="22">
          <cell r="A22" t="str">
            <v>공종별</v>
          </cell>
          <cell r="E22" t="str">
            <v>단  가</v>
          </cell>
          <cell r="F22" t="str">
            <v>금     액</v>
          </cell>
          <cell r="G22" t="str">
            <v>단  가</v>
          </cell>
          <cell r="H22" t="str">
            <v>금     액</v>
          </cell>
          <cell r="I22" t="str">
            <v>단  가</v>
          </cell>
          <cell r="J22" t="str">
            <v>금     액</v>
          </cell>
        </row>
        <row r="23">
          <cell r="A23" t="str">
            <v>콘크리트공</v>
          </cell>
          <cell r="C23" t="str">
            <v>인</v>
          </cell>
          <cell r="D23">
            <v>0.15</v>
          </cell>
          <cell r="F23">
            <v>0</v>
          </cell>
          <cell r="G23">
            <v>68884</v>
          </cell>
          <cell r="H23">
            <v>10332.6</v>
          </cell>
          <cell r="J23">
            <v>0</v>
          </cell>
        </row>
        <row r="24">
          <cell r="A24" t="str">
            <v>보통인부</v>
          </cell>
          <cell r="C24" t="str">
            <v>인</v>
          </cell>
          <cell r="D24">
            <v>0.27</v>
          </cell>
          <cell r="F24">
            <v>0</v>
          </cell>
          <cell r="G24">
            <v>40922</v>
          </cell>
          <cell r="H24">
            <v>11048.9</v>
          </cell>
          <cell r="J24">
            <v>0</v>
          </cell>
        </row>
        <row r="25">
          <cell r="F25">
            <v>0</v>
          </cell>
          <cell r="H25">
            <v>0</v>
          </cell>
          <cell r="J25">
            <v>0</v>
          </cell>
        </row>
        <row r="26">
          <cell r="F26">
            <v>0</v>
          </cell>
          <cell r="H26">
            <v>0</v>
          </cell>
          <cell r="J26">
            <v>0</v>
          </cell>
        </row>
        <row r="27">
          <cell r="F27">
            <v>0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F29">
            <v>0</v>
          </cell>
          <cell r="H29">
            <v>0</v>
          </cell>
          <cell r="J29">
            <v>0</v>
          </cell>
        </row>
        <row r="30">
          <cell r="F30">
            <v>0</v>
          </cell>
          <cell r="H30">
            <v>0</v>
          </cell>
          <cell r="J30">
            <v>0</v>
          </cell>
        </row>
        <row r="31">
          <cell r="F31">
            <v>0</v>
          </cell>
          <cell r="H31">
            <v>0</v>
          </cell>
          <cell r="J31">
            <v>0</v>
          </cell>
        </row>
        <row r="32">
          <cell r="F32">
            <v>0</v>
          </cell>
          <cell r="H32">
            <v>0</v>
          </cell>
          <cell r="J32">
            <v>0</v>
          </cell>
        </row>
        <row r="33">
          <cell r="F33">
            <v>0</v>
          </cell>
          <cell r="H33">
            <v>0</v>
          </cell>
          <cell r="J33">
            <v>0</v>
          </cell>
        </row>
        <row r="34">
          <cell r="F34">
            <v>0</v>
          </cell>
          <cell r="H34">
            <v>0</v>
          </cell>
          <cell r="J34">
            <v>0</v>
          </cell>
        </row>
        <row r="35">
          <cell r="F35">
            <v>0</v>
          </cell>
          <cell r="H35">
            <v>0</v>
          </cell>
          <cell r="J35">
            <v>0</v>
          </cell>
        </row>
        <row r="36">
          <cell r="A36" t="str">
            <v>계</v>
          </cell>
          <cell r="F36">
            <v>0</v>
          </cell>
          <cell r="H36">
            <v>21381</v>
          </cell>
          <cell r="J36">
            <v>0</v>
          </cell>
        </row>
        <row r="37">
          <cell r="A37" t="str">
            <v xml:space="preserve">&lt;부표 21&gt;  </v>
          </cell>
        </row>
        <row r="38">
          <cell r="A38" t="str">
            <v>명 칭 : 레미콘타설 ( 철근 )</v>
          </cell>
          <cell r="J38" t="str">
            <v>단위 : 원/㎥당</v>
          </cell>
        </row>
        <row r="39">
          <cell r="A39" t="str">
            <v>구    분</v>
          </cell>
          <cell r="B39" t="str">
            <v>재질 및 규격</v>
          </cell>
          <cell r="C39" t="str">
            <v>단위</v>
          </cell>
          <cell r="D39" t="str">
            <v>수  량</v>
          </cell>
          <cell r="E39" t="str">
            <v>재     료     비</v>
          </cell>
          <cell r="G39" t="str">
            <v>노     무     비</v>
          </cell>
          <cell r="I39" t="str">
            <v>경       비</v>
          </cell>
        </row>
        <row r="40">
          <cell r="A40" t="str">
            <v>공종별</v>
          </cell>
          <cell r="E40" t="str">
            <v>단  가</v>
          </cell>
          <cell r="F40" t="str">
            <v>금     액</v>
          </cell>
          <cell r="G40" t="str">
            <v>단  가</v>
          </cell>
          <cell r="H40" t="str">
            <v>금     액</v>
          </cell>
          <cell r="I40" t="str">
            <v>단  가</v>
          </cell>
          <cell r="J40" t="str">
            <v>금     액</v>
          </cell>
        </row>
        <row r="41">
          <cell r="A41" t="str">
            <v>콘크리트공</v>
          </cell>
          <cell r="C41" t="str">
            <v>인</v>
          </cell>
          <cell r="D41">
            <v>0.17</v>
          </cell>
          <cell r="F41">
            <v>0</v>
          </cell>
          <cell r="G41">
            <v>68884</v>
          </cell>
          <cell r="H41">
            <v>11710.2</v>
          </cell>
          <cell r="J41">
            <v>0</v>
          </cell>
        </row>
        <row r="42">
          <cell r="A42" t="str">
            <v>보통인부</v>
          </cell>
          <cell r="C42" t="str">
            <v>인</v>
          </cell>
          <cell r="D42">
            <v>0.28999999999999998</v>
          </cell>
          <cell r="F42">
            <v>0</v>
          </cell>
          <cell r="G42">
            <v>40922</v>
          </cell>
          <cell r="H42">
            <v>11867.3</v>
          </cell>
          <cell r="J42">
            <v>0</v>
          </cell>
        </row>
        <row r="43">
          <cell r="F43">
            <v>0</v>
          </cell>
          <cell r="H43">
            <v>0</v>
          </cell>
          <cell r="J43">
            <v>0</v>
          </cell>
        </row>
        <row r="44">
          <cell r="F44">
            <v>0</v>
          </cell>
          <cell r="H44">
            <v>0</v>
          </cell>
          <cell r="J44">
            <v>0</v>
          </cell>
        </row>
        <row r="45">
          <cell r="F45">
            <v>0</v>
          </cell>
          <cell r="H45">
            <v>0</v>
          </cell>
          <cell r="J45">
            <v>0</v>
          </cell>
        </row>
        <row r="46">
          <cell r="F46">
            <v>0</v>
          </cell>
          <cell r="H46">
            <v>0</v>
          </cell>
          <cell r="J46">
            <v>0</v>
          </cell>
        </row>
        <row r="47">
          <cell r="F47">
            <v>0</v>
          </cell>
          <cell r="H47">
            <v>0</v>
          </cell>
          <cell r="J47">
            <v>0</v>
          </cell>
        </row>
        <row r="48">
          <cell r="F48">
            <v>0</v>
          </cell>
          <cell r="H48">
            <v>0</v>
          </cell>
          <cell r="J48">
            <v>0</v>
          </cell>
        </row>
        <row r="49">
          <cell r="F49">
            <v>0</v>
          </cell>
          <cell r="H49">
            <v>0</v>
          </cell>
          <cell r="J49">
            <v>0</v>
          </cell>
        </row>
        <row r="50">
          <cell r="F50">
            <v>0</v>
          </cell>
          <cell r="H50">
            <v>0</v>
          </cell>
          <cell r="J50">
            <v>0</v>
          </cell>
        </row>
        <row r="51">
          <cell r="F51">
            <v>0</v>
          </cell>
          <cell r="H51">
            <v>0</v>
          </cell>
          <cell r="J51">
            <v>0</v>
          </cell>
        </row>
        <row r="52">
          <cell r="F52">
            <v>0</v>
          </cell>
          <cell r="H52">
            <v>0</v>
          </cell>
          <cell r="J52">
            <v>0</v>
          </cell>
        </row>
        <row r="53">
          <cell r="F53">
            <v>0</v>
          </cell>
          <cell r="H53">
            <v>0</v>
          </cell>
          <cell r="J53">
            <v>0</v>
          </cell>
        </row>
        <row r="54">
          <cell r="A54" t="str">
            <v>계</v>
          </cell>
          <cell r="F54">
            <v>0</v>
          </cell>
          <cell r="H54">
            <v>23577</v>
          </cell>
          <cell r="J54">
            <v>0</v>
          </cell>
        </row>
        <row r="55">
          <cell r="A55" t="str">
            <v xml:space="preserve">&lt;부표 22&gt;  </v>
          </cell>
        </row>
        <row r="56">
          <cell r="A56" t="str">
            <v>명 칭 : 철근가공조립 ( 간단 )</v>
          </cell>
          <cell r="J56" t="str">
            <v>단위 : 원/TON당</v>
          </cell>
        </row>
        <row r="57">
          <cell r="A57" t="str">
            <v>구    분</v>
          </cell>
          <cell r="B57" t="str">
            <v>재질 및 규격</v>
          </cell>
          <cell r="C57" t="str">
            <v>단위</v>
          </cell>
          <cell r="D57" t="str">
            <v>수  량</v>
          </cell>
          <cell r="E57" t="str">
            <v>재     료     비</v>
          </cell>
          <cell r="G57" t="str">
            <v>노     무     비</v>
          </cell>
          <cell r="I57" t="str">
            <v>경       비</v>
          </cell>
        </row>
        <row r="58">
          <cell r="A58" t="str">
            <v>공종별</v>
          </cell>
          <cell r="E58" t="str">
            <v>단  가</v>
          </cell>
          <cell r="F58" t="str">
            <v>금     액</v>
          </cell>
          <cell r="G58" t="str">
            <v>단  가</v>
          </cell>
          <cell r="H58" t="str">
            <v>금     액</v>
          </cell>
          <cell r="I58" t="str">
            <v>단  가</v>
          </cell>
          <cell r="J58" t="str">
            <v>금     액</v>
          </cell>
        </row>
        <row r="59">
          <cell r="A59" t="str">
            <v>결속선</v>
          </cell>
          <cell r="B59" t="str">
            <v>＃20 m/m</v>
          </cell>
          <cell r="C59" t="str">
            <v>kg</v>
          </cell>
          <cell r="D59">
            <v>5</v>
          </cell>
          <cell r="E59">
            <v>520</v>
          </cell>
          <cell r="F59">
            <v>2600</v>
          </cell>
          <cell r="H59">
            <v>0</v>
          </cell>
          <cell r="J59">
            <v>0</v>
          </cell>
        </row>
        <row r="60">
          <cell r="A60" t="str">
            <v>철근공</v>
          </cell>
          <cell r="C60" t="str">
            <v>인</v>
          </cell>
          <cell r="D60">
            <v>2.9</v>
          </cell>
          <cell r="F60">
            <v>0</v>
          </cell>
          <cell r="G60">
            <v>73192</v>
          </cell>
          <cell r="H60">
            <v>212256.8</v>
          </cell>
          <cell r="J60">
            <v>0</v>
          </cell>
        </row>
        <row r="61">
          <cell r="A61" t="str">
            <v>보통인부</v>
          </cell>
          <cell r="C61" t="str">
            <v>인</v>
          </cell>
          <cell r="D61">
            <v>1.6</v>
          </cell>
          <cell r="F61">
            <v>0</v>
          </cell>
          <cell r="G61">
            <v>40922</v>
          </cell>
          <cell r="H61">
            <v>65475.199999999997</v>
          </cell>
          <cell r="J61">
            <v>0</v>
          </cell>
        </row>
        <row r="62">
          <cell r="A62" t="str">
            <v>기구손료</v>
          </cell>
          <cell r="B62" t="str">
            <v>품의 2%</v>
          </cell>
          <cell r="C62" t="str">
            <v>식</v>
          </cell>
          <cell r="D62">
            <v>1</v>
          </cell>
          <cell r="E62">
            <v>277732</v>
          </cell>
          <cell r="F62">
            <v>5554.6</v>
          </cell>
          <cell r="H62">
            <v>0</v>
          </cell>
          <cell r="J62">
            <v>0</v>
          </cell>
        </row>
        <row r="63">
          <cell r="F63">
            <v>0</v>
          </cell>
          <cell r="H63">
            <v>0</v>
          </cell>
          <cell r="J63">
            <v>0</v>
          </cell>
        </row>
        <row r="64">
          <cell r="F64">
            <v>0</v>
          </cell>
          <cell r="H64">
            <v>0</v>
          </cell>
          <cell r="J64">
            <v>0</v>
          </cell>
        </row>
        <row r="65">
          <cell r="F65">
            <v>0</v>
          </cell>
          <cell r="H65">
            <v>0</v>
          </cell>
          <cell r="J65">
            <v>0</v>
          </cell>
        </row>
        <row r="66">
          <cell r="F66">
            <v>0</v>
          </cell>
          <cell r="H66">
            <v>0</v>
          </cell>
          <cell r="J66">
            <v>0</v>
          </cell>
        </row>
        <row r="67">
          <cell r="F67">
            <v>0</v>
          </cell>
          <cell r="H67">
            <v>0</v>
          </cell>
          <cell r="J67">
            <v>0</v>
          </cell>
        </row>
        <row r="68">
          <cell r="F68">
            <v>0</v>
          </cell>
          <cell r="H68">
            <v>0</v>
          </cell>
          <cell r="J68">
            <v>0</v>
          </cell>
        </row>
        <row r="69">
          <cell r="F69">
            <v>0</v>
          </cell>
          <cell r="H69">
            <v>0</v>
          </cell>
          <cell r="J69">
            <v>0</v>
          </cell>
        </row>
        <row r="70">
          <cell r="F70">
            <v>0</v>
          </cell>
          <cell r="H70">
            <v>0</v>
          </cell>
          <cell r="J70">
            <v>0</v>
          </cell>
        </row>
        <row r="71">
          <cell r="F71">
            <v>0</v>
          </cell>
          <cell r="H71">
            <v>0</v>
          </cell>
          <cell r="J71">
            <v>0</v>
          </cell>
        </row>
        <row r="72">
          <cell r="A72" t="str">
            <v>계</v>
          </cell>
          <cell r="F72">
            <v>8154</v>
          </cell>
          <cell r="H72">
            <v>277732</v>
          </cell>
          <cell r="J72">
            <v>0</v>
          </cell>
        </row>
        <row r="73">
          <cell r="A73" t="str">
            <v xml:space="preserve">&lt;부표 23&gt;  </v>
          </cell>
        </row>
        <row r="74">
          <cell r="A74" t="str">
            <v>명 칭 : 철근가공조립 ( 보통 )</v>
          </cell>
          <cell r="J74" t="str">
            <v>단위 : 원/TON당</v>
          </cell>
        </row>
        <row r="75">
          <cell r="A75" t="str">
            <v>구    분</v>
          </cell>
          <cell r="B75" t="str">
            <v>재질 및 규격</v>
          </cell>
          <cell r="C75" t="str">
            <v>단위</v>
          </cell>
          <cell r="D75" t="str">
            <v>수  량</v>
          </cell>
          <cell r="E75" t="str">
            <v>재     료     비</v>
          </cell>
          <cell r="G75" t="str">
            <v>노     무     비</v>
          </cell>
          <cell r="I75" t="str">
            <v>경       비</v>
          </cell>
        </row>
        <row r="76">
          <cell r="A76" t="str">
            <v>공종별</v>
          </cell>
          <cell r="E76" t="str">
            <v>단  가</v>
          </cell>
          <cell r="F76" t="str">
            <v>금     액</v>
          </cell>
          <cell r="G76" t="str">
            <v>단  가</v>
          </cell>
          <cell r="H76" t="str">
            <v>금     액</v>
          </cell>
          <cell r="I76" t="str">
            <v>단  가</v>
          </cell>
          <cell r="J76" t="str">
            <v>금     액</v>
          </cell>
        </row>
        <row r="77">
          <cell r="A77" t="str">
            <v>결속선</v>
          </cell>
          <cell r="B77" t="str">
            <v>＃20 m/m</v>
          </cell>
          <cell r="C77" t="str">
            <v>kg</v>
          </cell>
          <cell r="D77">
            <v>6.5</v>
          </cell>
          <cell r="E77">
            <v>520</v>
          </cell>
          <cell r="F77">
            <v>3380</v>
          </cell>
          <cell r="H77">
            <v>0</v>
          </cell>
          <cell r="J77">
            <v>0</v>
          </cell>
        </row>
        <row r="78">
          <cell r="A78" t="str">
            <v>철근공</v>
          </cell>
          <cell r="C78" t="str">
            <v>인</v>
          </cell>
          <cell r="D78">
            <v>4</v>
          </cell>
          <cell r="F78">
            <v>0</v>
          </cell>
          <cell r="G78">
            <v>73192</v>
          </cell>
          <cell r="H78">
            <v>292768</v>
          </cell>
          <cell r="J78">
            <v>0</v>
          </cell>
        </row>
        <row r="79">
          <cell r="A79" t="str">
            <v>보통인부</v>
          </cell>
          <cell r="C79" t="str">
            <v>인</v>
          </cell>
          <cell r="D79">
            <v>2.2000000000000002</v>
          </cell>
          <cell r="F79">
            <v>0</v>
          </cell>
          <cell r="G79">
            <v>40922</v>
          </cell>
          <cell r="H79">
            <v>90028.4</v>
          </cell>
          <cell r="J79">
            <v>0</v>
          </cell>
        </row>
        <row r="80">
          <cell r="A80" t="str">
            <v>기구손료</v>
          </cell>
          <cell r="B80" t="str">
            <v>품의 2%</v>
          </cell>
          <cell r="C80" t="str">
            <v>식</v>
          </cell>
          <cell r="D80">
            <v>1</v>
          </cell>
          <cell r="E80">
            <v>382796</v>
          </cell>
          <cell r="F80">
            <v>7655.9</v>
          </cell>
          <cell r="H80">
            <v>0</v>
          </cell>
          <cell r="J80">
            <v>0</v>
          </cell>
        </row>
        <row r="81">
          <cell r="F81">
            <v>0</v>
          </cell>
          <cell r="H81">
            <v>0</v>
          </cell>
          <cell r="J81">
            <v>0</v>
          </cell>
        </row>
        <row r="82">
          <cell r="F82">
            <v>0</v>
          </cell>
          <cell r="H82">
            <v>0</v>
          </cell>
          <cell r="J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</row>
        <row r="84">
          <cell r="F84">
            <v>0</v>
          </cell>
          <cell r="H84">
            <v>0</v>
          </cell>
          <cell r="J84">
            <v>0</v>
          </cell>
        </row>
        <row r="85">
          <cell r="F85">
            <v>0</v>
          </cell>
          <cell r="H85">
            <v>0</v>
          </cell>
          <cell r="J85">
            <v>0</v>
          </cell>
        </row>
        <row r="86">
          <cell r="F86">
            <v>0</v>
          </cell>
          <cell r="H86">
            <v>0</v>
          </cell>
          <cell r="J86">
            <v>0</v>
          </cell>
        </row>
        <row r="87">
          <cell r="F87">
            <v>0</v>
          </cell>
          <cell r="H87">
            <v>0</v>
          </cell>
          <cell r="J87">
            <v>0</v>
          </cell>
        </row>
        <row r="88">
          <cell r="F88">
            <v>0</v>
          </cell>
          <cell r="H88">
            <v>0</v>
          </cell>
          <cell r="J88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0">
          <cell r="A90" t="str">
            <v>계</v>
          </cell>
          <cell r="F90">
            <v>11035</v>
          </cell>
          <cell r="H90">
            <v>382796</v>
          </cell>
          <cell r="J90">
            <v>0</v>
          </cell>
        </row>
        <row r="91">
          <cell r="A91" t="str">
            <v xml:space="preserve">&lt;부표 24&gt;  </v>
          </cell>
        </row>
        <row r="92">
          <cell r="A92" t="str">
            <v>명 칭 : 합판거푸집</v>
          </cell>
          <cell r="J92" t="str">
            <v>단위 : 원/㎡당</v>
          </cell>
        </row>
        <row r="93">
          <cell r="A93" t="str">
            <v>구    분</v>
          </cell>
          <cell r="B93" t="str">
            <v>재질 및 규격</v>
          </cell>
          <cell r="C93" t="str">
            <v>단위</v>
          </cell>
          <cell r="D93" t="str">
            <v>수  량</v>
          </cell>
          <cell r="E93" t="str">
            <v>재     료     비</v>
          </cell>
          <cell r="G93" t="str">
            <v>노     무     비</v>
          </cell>
          <cell r="I93" t="str">
            <v>경       비</v>
          </cell>
        </row>
        <row r="94">
          <cell r="A94" t="str">
            <v>공종별</v>
          </cell>
          <cell r="E94" t="str">
            <v>단  가</v>
          </cell>
          <cell r="F94" t="str">
            <v>금     액</v>
          </cell>
          <cell r="G94" t="str">
            <v>단  가</v>
          </cell>
          <cell r="H94" t="str">
            <v>금     액</v>
          </cell>
          <cell r="I94" t="str">
            <v>단  가</v>
          </cell>
          <cell r="J94" t="str">
            <v>금     액</v>
          </cell>
        </row>
        <row r="95">
          <cell r="A95" t="str">
            <v>합판</v>
          </cell>
          <cell r="B95" t="str">
            <v>내수합판</v>
          </cell>
          <cell r="C95" t="str">
            <v>㎡</v>
          </cell>
          <cell r="D95">
            <v>1.03</v>
          </cell>
          <cell r="E95">
            <v>5434</v>
          </cell>
          <cell r="F95">
            <v>5597</v>
          </cell>
          <cell r="H95">
            <v>0</v>
          </cell>
          <cell r="J95">
            <v>0</v>
          </cell>
        </row>
        <row r="96">
          <cell r="A96" t="str">
            <v>목재</v>
          </cell>
          <cell r="C96" t="str">
            <v>㎥</v>
          </cell>
          <cell r="D96">
            <v>3.7999999999999999E-2</v>
          </cell>
          <cell r="E96">
            <v>239520</v>
          </cell>
          <cell r="F96">
            <v>9101.7000000000007</v>
          </cell>
          <cell r="H96">
            <v>0</v>
          </cell>
          <cell r="J96">
            <v>0</v>
          </cell>
        </row>
        <row r="97">
          <cell r="A97" t="str">
            <v>철선</v>
          </cell>
          <cell r="B97" t="str">
            <v>＃8</v>
          </cell>
          <cell r="C97" t="str">
            <v>kg</v>
          </cell>
          <cell r="D97">
            <v>0.28999999999999998</v>
          </cell>
          <cell r="E97">
            <v>420</v>
          </cell>
          <cell r="F97">
            <v>121.8</v>
          </cell>
          <cell r="H97">
            <v>0</v>
          </cell>
          <cell r="J97">
            <v>0</v>
          </cell>
        </row>
        <row r="98">
          <cell r="A98" t="str">
            <v>못</v>
          </cell>
          <cell r="B98" t="str">
            <v>N 75</v>
          </cell>
          <cell r="C98" t="str">
            <v>kg</v>
          </cell>
          <cell r="D98">
            <v>0.2</v>
          </cell>
          <cell r="E98">
            <v>552</v>
          </cell>
          <cell r="F98">
            <v>110.4</v>
          </cell>
          <cell r="H98">
            <v>0</v>
          </cell>
          <cell r="J98">
            <v>0</v>
          </cell>
        </row>
        <row r="99">
          <cell r="A99" t="str">
            <v>박리제</v>
          </cell>
          <cell r="C99" t="str">
            <v>ℓ</v>
          </cell>
          <cell r="D99">
            <v>0.19</v>
          </cell>
          <cell r="E99">
            <v>303.85000000000002</v>
          </cell>
          <cell r="F99">
            <v>57.7</v>
          </cell>
          <cell r="H99">
            <v>0</v>
          </cell>
          <cell r="J99">
            <v>0</v>
          </cell>
        </row>
        <row r="100">
          <cell r="A100" t="str">
            <v>형틀목공</v>
          </cell>
          <cell r="C100" t="str">
            <v>인</v>
          </cell>
          <cell r="D100">
            <v>0.28000000000000003</v>
          </cell>
          <cell r="F100">
            <v>0</v>
          </cell>
          <cell r="G100">
            <v>71251</v>
          </cell>
          <cell r="H100">
            <v>19950.2</v>
          </cell>
          <cell r="J100">
            <v>0</v>
          </cell>
        </row>
        <row r="101">
          <cell r="A101" t="str">
            <v>보통인부</v>
          </cell>
          <cell r="C101" t="str">
            <v>인</v>
          </cell>
          <cell r="D101">
            <v>0.23</v>
          </cell>
          <cell r="F101">
            <v>0</v>
          </cell>
          <cell r="G101">
            <v>40922</v>
          </cell>
          <cell r="H101">
            <v>9412</v>
          </cell>
          <cell r="J101">
            <v>0</v>
          </cell>
        </row>
        <row r="102">
          <cell r="A102" t="str">
            <v>사용고재</v>
          </cell>
          <cell r="B102" t="str">
            <v>주재료의 30%</v>
          </cell>
          <cell r="C102" t="str">
            <v>식</v>
          </cell>
          <cell r="D102">
            <v>1</v>
          </cell>
          <cell r="E102">
            <v>14698.7</v>
          </cell>
          <cell r="F102">
            <v>4409.6000000000004</v>
          </cell>
          <cell r="H102">
            <v>0</v>
          </cell>
          <cell r="J102">
            <v>0</v>
          </cell>
        </row>
        <row r="103">
          <cell r="A103" t="str">
            <v>計 (1회사용)</v>
          </cell>
          <cell r="F103">
            <v>10579</v>
          </cell>
          <cell r="H103">
            <v>29362</v>
          </cell>
          <cell r="J103">
            <v>0</v>
          </cell>
        </row>
        <row r="104">
          <cell r="A104" t="str">
            <v>2회사용시</v>
          </cell>
          <cell r="E104">
            <v>0.56999999999999995</v>
          </cell>
          <cell r="F104">
            <v>6030</v>
          </cell>
          <cell r="G104">
            <v>0.6</v>
          </cell>
          <cell r="H104">
            <v>17617</v>
          </cell>
          <cell r="J104">
            <v>0</v>
          </cell>
        </row>
        <row r="105">
          <cell r="A105" t="str">
            <v>3회사용시</v>
          </cell>
          <cell r="E105">
            <v>0.46100000000000002</v>
          </cell>
          <cell r="F105">
            <v>4876</v>
          </cell>
          <cell r="G105">
            <v>0.47099999999999997</v>
          </cell>
          <cell r="H105">
            <v>13829</v>
          </cell>
          <cell r="J105">
            <v>0</v>
          </cell>
        </row>
        <row r="106">
          <cell r="A106" t="str">
            <v>4회사용시</v>
          </cell>
          <cell r="E106">
            <v>0.40100000000000002</v>
          </cell>
          <cell r="F106">
            <v>4242</v>
          </cell>
          <cell r="G106">
            <v>0.4</v>
          </cell>
          <cell r="H106">
            <v>11744</v>
          </cell>
          <cell r="J106">
            <v>0</v>
          </cell>
        </row>
        <row r="107">
          <cell r="A107" t="str">
            <v>5회사용시</v>
          </cell>
          <cell r="E107">
            <v>0.371</v>
          </cell>
          <cell r="F107">
            <v>3924</v>
          </cell>
          <cell r="G107">
            <v>0.34200000000000003</v>
          </cell>
          <cell r="H107">
            <v>10041</v>
          </cell>
          <cell r="J107">
            <v>0</v>
          </cell>
        </row>
        <row r="108">
          <cell r="A108" t="str">
            <v>6회사용시</v>
          </cell>
          <cell r="E108">
            <v>0.34699999999999998</v>
          </cell>
          <cell r="F108">
            <v>3670</v>
          </cell>
          <cell r="G108">
            <v>0.32</v>
          </cell>
          <cell r="H108">
            <v>9395</v>
          </cell>
          <cell r="J108">
            <v>0</v>
          </cell>
        </row>
        <row r="109">
          <cell r="A109" t="str">
            <v xml:space="preserve">&lt;부표 25&gt;  </v>
          </cell>
        </row>
        <row r="110">
          <cell r="A110" t="str">
            <v>명 칭 : 잡석깔기</v>
          </cell>
          <cell r="J110" t="str">
            <v>단위 : 원/㎥당</v>
          </cell>
        </row>
        <row r="111">
          <cell r="A111" t="str">
            <v>구    분</v>
          </cell>
          <cell r="B111" t="str">
            <v>재질 및 규격</v>
          </cell>
          <cell r="C111" t="str">
            <v>단위</v>
          </cell>
          <cell r="D111" t="str">
            <v>수  량</v>
          </cell>
          <cell r="E111" t="str">
            <v>재     료     비</v>
          </cell>
          <cell r="G111" t="str">
            <v>노     무     비</v>
          </cell>
          <cell r="I111" t="str">
            <v>경       비</v>
          </cell>
        </row>
        <row r="112">
          <cell r="A112" t="str">
            <v>공종별</v>
          </cell>
          <cell r="E112" t="str">
            <v>단  가</v>
          </cell>
          <cell r="F112" t="str">
            <v>금     액</v>
          </cell>
          <cell r="G112" t="str">
            <v>단  가</v>
          </cell>
          <cell r="H112" t="str">
            <v>금     액</v>
          </cell>
          <cell r="I112" t="str">
            <v>단  가</v>
          </cell>
          <cell r="J112" t="str">
            <v>금     액</v>
          </cell>
        </row>
        <row r="113">
          <cell r="A113" t="str">
            <v>잡석</v>
          </cell>
          <cell r="C113" t="str">
            <v>인</v>
          </cell>
          <cell r="D113">
            <v>1.04</v>
          </cell>
          <cell r="E113">
            <v>10000</v>
          </cell>
          <cell r="F113">
            <v>10400</v>
          </cell>
          <cell r="H113">
            <v>0</v>
          </cell>
          <cell r="J113">
            <v>0</v>
          </cell>
        </row>
        <row r="114">
          <cell r="A114" t="str">
            <v>보통인부</v>
          </cell>
          <cell r="C114" t="str">
            <v>인</v>
          </cell>
          <cell r="D114">
            <v>0.6</v>
          </cell>
          <cell r="F114">
            <v>0</v>
          </cell>
          <cell r="G114">
            <v>40922</v>
          </cell>
          <cell r="H114">
            <v>24553.200000000001</v>
          </cell>
          <cell r="J114">
            <v>0</v>
          </cell>
        </row>
        <row r="115">
          <cell r="F115">
            <v>0</v>
          </cell>
          <cell r="H115">
            <v>0</v>
          </cell>
          <cell r="J115">
            <v>0</v>
          </cell>
        </row>
        <row r="116">
          <cell r="F116">
            <v>0</v>
          </cell>
          <cell r="H116">
            <v>0</v>
          </cell>
          <cell r="J116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0">
          <cell r="F120">
            <v>0</v>
          </cell>
          <cell r="H120">
            <v>0</v>
          </cell>
          <cell r="J120">
            <v>0</v>
          </cell>
        </row>
        <row r="121">
          <cell r="F121">
            <v>0</v>
          </cell>
          <cell r="H121">
            <v>0</v>
          </cell>
          <cell r="J121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4">
          <cell r="F124">
            <v>0</v>
          </cell>
          <cell r="H124">
            <v>0</v>
          </cell>
          <cell r="J124">
            <v>0</v>
          </cell>
        </row>
        <row r="125">
          <cell r="F125">
            <v>0</v>
          </cell>
          <cell r="H125">
            <v>0</v>
          </cell>
          <cell r="J125">
            <v>0</v>
          </cell>
        </row>
        <row r="126">
          <cell r="A126" t="str">
            <v>계</v>
          </cell>
          <cell r="F126">
            <v>10400</v>
          </cell>
          <cell r="H126">
            <v>24553</v>
          </cell>
          <cell r="J126">
            <v>0</v>
          </cell>
        </row>
        <row r="127">
          <cell r="A127" t="str">
            <v xml:space="preserve">&lt;부표 26&gt;  </v>
          </cell>
        </row>
        <row r="128">
          <cell r="A128" t="str">
            <v>명 칭 : 잡석채우기</v>
          </cell>
          <cell r="J128" t="str">
            <v>단위 : 원/㎥당</v>
          </cell>
        </row>
        <row r="129">
          <cell r="A129" t="str">
            <v>구    분</v>
          </cell>
          <cell r="B129" t="str">
            <v>재질 및 규격</v>
          </cell>
          <cell r="C129" t="str">
            <v>단위</v>
          </cell>
          <cell r="D129" t="str">
            <v>수  량</v>
          </cell>
          <cell r="E129" t="str">
            <v>재     료     비</v>
          </cell>
          <cell r="G129" t="str">
            <v>노     무     비</v>
          </cell>
          <cell r="I129" t="str">
            <v>경       비</v>
          </cell>
        </row>
        <row r="130">
          <cell r="A130" t="str">
            <v>공종별</v>
          </cell>
          <cell r="E130" t="str">
            <v>단  가</v>
          </cell>
          <cell r="F130" t="str">
            <v>금     액</v>
          </cell>
          <cell r="G130" t="str">
            <v>단  가</v>
          </cell>
          <cell r="H130" t="str">
            <v>금     액</v>
          </cell>
          <cell r="I130" t="str">
            <v>단  가</v>
          </cell>
          <cell r="J130" t="str">
            <v>금     액</v>
          </cell>
        </row>
        <row r="131">
          <cell r="A131" t="str">
            <v>잡석</v>
          </cell>
          <cell r="C131" t="str">
            <v>인</v>
          </cell>
          <cell r="D131">
            <v>1.04</v>
          </cell>
          <cell r="E131">
            <v>10000</v>
          </cell>
          <cell r="F131">
            <v>10400</v>
          </cell>
          <cell r="H131">
            <v>0</v>
          </cell>
          <cell r="J131">
            <v>0</v>
          </cell>
        </row>
        <row r="132">
          <cell r="A132" t="str">
            <v>보통인부</v>
          </cell>
          <cell r="C132" t="str">
            <v>인</v>
          </cell>
          <cell r="D132">
            <v>0.65</v>
          </cell>
          <cell r="F132">
            <v>0</v>
          </cell>
          <cell r="G132">
            <v>40922</v>
          </cell>
          <cell r="H132">
            <v>26599.3</v>
          </cell>
          <cell r="J132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5">
          <cell r="F135">
            <v>0</v>
          </cell>
          <cell r="H135">
            <v>0</v>
          </cell>
          <cell r="J135">
            <v>0</v>
          </cell>
        </row>
        <row r="136">
          <cell r="F136">
            <v>0</v>
          </cell>
          <cell r="H136">
            <v>0</v>
          </cell>
          <cell r="J136">
            <v>0</v>
          </cell>
        </row>
        <row r="137">
          <cell r="F137">
            <v>0</v>
          </cell>
          <cell r="H137">
            <v>0</v>
          </cell>
          <cell r="J137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39">
          <cell r="F139">
            <v>0</v>
          </cell>
          <cell r="H139">
            <v>0</v>
          </cell>
          <cell r="J139">
            <v>0</v>
          </cell>
        </row>
        <row r="140">
          <cell r="F140">
            <v>0</v>
          </cell>
          <cell r="H140">
            <v>0</v>
          </cell>
          <cell r="J140">
            <v>0</v>
          </cell>
        </row>
        <row r="141">
          <cell r="F141">
            <v>0</v>
          </cell>
          <cell r="H141">
            <v>0</v>
          </cell>
          <cell r="J141">
            <v>0</v>
          </cell>
        </row>
        <row r="142">
          <cell r="F142">
            <v>0</v>
          </cell>
          <cell r="H142">
            <v>0</v>
          </cell>
          <cell r="J142">
            <v>0</v>
          </cell>
        </row>
        <row r="143">
          <cell r="F143">
            <v>0</v>
          </cell>
          <cell r="H143">
            <v>0</v>
          </cell>
          <cell r="J143">
            <v>0</v>
          </cell>
        </row>
        <row r="144">
          <cell r="A144" t="str">
            <v>계</v>
          </cell>
          <cell r="F144">
            <v>10400</v>
          </cell>
          <cell r="H144">
            <v>26599</v>
          </cell>
          <cell r="J144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본문 (2)"/>
      <sheetName val="목차"/>
      <sheetName val="개발비용"/>
      <sheetName val="총괄내역"/>
      <sheetName val="공종내역"/>
      <sheetName val="부표"/>
      <sheetName val="기계일위"/>
      <sheetName val="일위대가"/>
      <sheetName val="포장일위"/>
      <sheetName val="기본일위"/>
      <sheetName val="기계경비"/>
      <sheetName val="기타경비"/>
      <sheetName val="간지"/>
      <sheetName val="표지"/>
      <sheetName val="비교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 xml:space="preserve">&lt;附表 25&gt;  </v>
          </cell>
        </row>
        <row r="2">
          <cell r="A2" t="str">
            <v>名  稱 : 레미콘타설 ( 무근 )</v>
          </cell>
          <cell r="J2" t="str">
            <v>單位 : 원/㎥當</v>
          </cell>
          <cell r="L2" t="str">
            <v>주  요  자  재  단  가  표</v>
          </cell>
        </row>
        <row r="3">
          <cell r="A3" t="str">
            <v>區    分</v>
          </cell>
          <cell r="B3" t="str">
            <v>材質 및 規格</v>
          </cell>
          <cell r="C3" t="str">
            <v>單位</v>
          </cell>
          <cell r="D3" t="str">
            <v>數    量</v>
          </cell>
          <cell r="E3" t="str">
            <v>材       料       費</v>
          </cell>
          <cell r="G3" t="str">
            <v xml:space="preserve">        勞       務       費</v>
          </cell>
          <cell r="I3" t="str">
            <v>經              費</v>
          </cell>
          <cell r="L3" t="str">
            <v>철근</v>
          </cell>
          <cell r="M3">
            <v>305000</v>
          </cell>
          <cell r="O3" t="str">
            <v>모래</v>
          </cell>
          <cell r="P3">
            <v>12000</v>
          </cell>
        </row>
        <row r="4">
          <cell r="A4" t="str">
            <v>工 種 別</v>
          </cell>
          <cell r="E4" t="str">
            <v>單  價</v>
          </cell>
          <cell r="F4" t="str">
            <v>金      額</v>
          </cell>
          <cell r="G4" t="str">
            <v>單  價</v>
          </cell>
          <cell r="H4" t="str">
            <v>金      額</v>
          </cell>
          <cell r="I4" t="str">
            <v>單  價</v>
          </cell>
          <cell r="J4" t="str">
            <v>金      額</v>
          </cell>
          <cell r="L4" t="str">
            <v>철선 # 8</v>
          </cell>
          <cell r="M4">
            <v>450</v>
          </cell>
          <cell r="O4" t="str">
            <v>잡석</v>
          </cell>
          <cell r="P4">
            <v>12000</v>
          </cell>
        </row>
        <row r="5">
          <cell r="A5" t="str">
            <v>콘크리트공</v>
          </cell>
          <cell r="C5" t="str">
            <v>인</v>
          </cell>
          <cell r="D5">
            <v>0.15</v>
          </cell>
          <cell r="F5">
            <v>0</v>
          </cell>
          <cell r="G5">
            <v>64591</v>
          </cell>
          <cell r="H5">
            <v>9688.6</v>
          </cell>
          <cell r="J5">
            <v>0</v>
          </cell>
          <cell r="L5" t="str">
            <v>철선 # 20</v>
          </cell>
          <cell r="M5">
            <v>550</v>
          </cell>
          <cell r="O5" t="str">
            <v>보조기층재</v>
          </cell>
          <cell r="P5">
            <v>11000</v>
          </cell>
        </row>
        <row r="6">
          <cell r="A6" t="str">
            <v>보통인부</v>
          </cell>
          <cell r="C6" t="str">
            <v>인</v>
          </cell>
          <cell r="D6">
            <v>0.27</v>
          </cell>
          <cell r="F6">
            <v>0</v>
          </cell>
          <cell r="G6">
            <v>34947</v>
          </cell>
          <cell r="H6">
            <v>9435.6</v>
          </cell>
          <cell r="J6">
            <v>0</v>
          </cell>
          <cell r="K6">
            <v>15400</v>
          </cell>
          <cell r="L6" t="str">
            <v>못  N75</v>
          </cell>
          <cell r="M6">
            <v>616</v>
          </cell>
          <cell r="O6" t="str">
            <v>시멘트</v>
          </cell>
          <cell r="P6">
            <v>50</v>
          </cell>
          <cell r="Q6">
            <v>2200</v>
          </cell>
        </row>
        <row r="7">
          <cell r="F7">
            <v>0</v>
          </cell>
          <cell r="H7">
            <v>0</v>
          </cell>
          <cell r="J7">
            <v>0</v>
          </cell>
          <cell r="K7">
            <v>900</v>
          </cell>
          <cell r="L7" t="str">
            <v>목재</v>
          </cell>
          <cell r="M7">
            <v>272182</v>
          </cell>
          <cell r="O7" t="str">
            <v>판재</v>
          </cell>
          <cell r="P7">
            <v>299401</v>
          </cell>
          <cell r="Q7">
            <v>1100</v>
          </cell>
        </row>
        <row r="8">
          <cell r="F8">
            <v>0</v>
          </cell>
          <cell r="H8">
            <v>0</v>
          </cell>
          <cell r="J8">
            <v>0</v>
          </cell>
          <cell r="K8">
            <v>528</v>
          </cell>
          <cell r="L8" t="str">
            <v>원목</v>
          </cell>
          <cell r="M8">
            <v>158083</v>
          </cell>
          <cell r="O8" t="str">
            <v>합판</v>
          </cell>
          <cell r="P8">
            <v>7305</v>
          </cell>
          <cell r="Q8">
            <v>12100</v>
          </cell>
        </row>
        <row r="9">
          <cell r="F9">
            <v>0</v>
          </cell>
          <cell r="H9">
            <v>0</v>
          </cell>
          <cell r="J9">
            <v>0</v>
          </cell>
        </row>
        <row r="10">
          <cell r="F10">
            <v>0</v>
          </cell>
          <cell r="H10">
            <v>0</v>
          </cell>
          <cell r="J10">
            <v>0</v>
          </cell>
        </row>
        <row r="11">
          <cell r="F11">
            <v>0</v>
          </cell>
          <cell r="H11">
            <v>0</v>
          </cell>
          <cell r="J11">
            <v>0</v>
          </cell>
        </row>
        <row r="12">
          <cell r="F12">
            <v>0</v>
          </cell>
          <cell r="H12">
            <v>0</v>
          </cell>
          <cell r="J12">
            <v>0</v>
          </cell>
        </row>
        <row r="13">
          <cell r="F13">
            <v>0</v>
          </cell>
          <cell r="H13">
            <v>0</v>
          </cell>
          <cell r="J13">
            <v>0</v>
          </cell>
        </row>
        <row r="14">
          <cell r="F14">
            <v>0</v>
          </cell>
          <cell r="H14">
            <v>0</v>
          </cell>
          <cell r="J14">
            <v>0</v>
          </cell>
        </row>
        <row r="15">
          <cell r="F15">
            <v>0</v>
          </cell>
          <cell r="H15">
            <v>0</v>
          </cell>
          <cell r="J15">
            <v>0</v>
          </cell>
        </row>
        <row r="16">
          <cell r="F16">
            <v>0</v>
          </cell>
          <cell r="H16">
            <v>0</v>
          </cell>
          <cell r="J16">
            <v>0</v>
          </cell>
        </row>
        <row r="17">
          <cell r="F17">
            <v>0</v>
          </cell>
          <cell r="H17">
            <v>0</v>
          </cell>
          <cell r="J17">
            <v>0</v>
          </cell>
        </row>
        <row r="18">
          <cell r="A18" t="str">
            <v>計</v>
          </cell>
          <cell r="F18">
            <v>0</v>
          </cell>
          <cell r="H18">
            <v>19124</v>
          </cell>
          <cell r="J18">
            <v>0</v>
          </cell>
        </row>
        <row r="19">
          <cell r="A19" t="str">
            <v xml:space="preserve">&lt;附表 26&gt;  </v>
          </cell>
        </row>
        <row r="20">
          <cell r="A20" t="str">
            <v>名  稱 : 레미콘타설 ( 철근 )</v>
          </cell>
          <cell r="J20" t="str">
            <v>單位 : 원/㎥當</v>
          </cell>
        </row>
        <row r="21">
          <cell r="A21" t="str">
            <v>區    分</v>
          </cell>
          <cell r="B21" t="str">
            <v>材質 및 規格</v>
          </cell>
          <cell r="C21" t="str">
            <v>單位</v>
          </cell>
          <cell r="D21" t="str">
            <v>數    量</v>
          </cell>
          <cell r="E21" t="str">
            <v>材       料       費</v>
          </cell>
          <cell r="G21" t="str">
            <v xml:space="preserve">        勞       務       費</v>
          </cell>
          <cell r="I21" t="str">
            <v>經              費</v>
          </cell>
        </row>
        <row r="22">
          <cell r="A22" t="str">
            <v>工 種 別</v>
          </cell>
          <cell r="E22" t="str">
            <v>單  價</v>
          </cell>
          <cell r="F22" t="str">
            <v>金      額</v>
          </cell>
          <cell r="G22" t="str">
            <v>單  價</v>
          </cell>
          <cell r="H22" t="str">
            <v>金      額</v>
          </cell>
          <cell r="I22" t="str">
            <v>單  價</v>
          </cell>
          <cell r="J22" t="str">
            <v>金      額</v>
          </cell>
        </row>
        <row r="23">
          <cell r="A23" t="str">
            <v>콘크리트공</v>
          </cell>
          <cell r="C23" t="str">
            <v>인</v>
          </cell>
          <cell r="D23">
            <v>0.17</v>
          </cell>
          <cell r="F23">
            <v>0</v>
          </cell>
          <cell r="G23">
            <v>64591</v>
          </cell>
          <cell r="H23">
            <v>10980.4</v>
          </cell>
          <cell r="J23">
            <v>0</v>
          </cell>
        </row>
        <row r="24">
          <cell r="A24" t="str">
            <v>보통인부</v>
          </cell>
          <cell r="C24" t="str">
            <v>인</v>
          </cell>
          <cell r="D24">
            <v>0.28999999999999998</v>
          </cell>
          <cell r="F24">
            <v>0</v>
          </cell>
          <cell r="G24">
            <v>34947</v>
          </cell>
          <cell r="H24">
            <v>10134.6</v>
          </cell>
          <cell r="J24">
            <v>0</v>
          </cell>
        </row>
        <row r="25">
          <cell r="F25">
            <v>0</v>
          </cell>
          <cell r="H25">
            <v>0</v>
          </cell>
          <cell r="J25">
            <v>0</v>
          </cell>
        </row>
        <row r="26">
          <cell r="F26">
            <v>0</v>
          </cell>
          <cell r="H26">
            <v>0</v>
          </cell>
          <cell r="J26">
            <v>0</v>
          </cell>
        </row>
        <row r="27">
          <cell r="F27">
            <v>0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F29">
            <v>0</v>
          </cell>
          <cell r="H29">
            <v>0</v>
          </cell>
          <cell r="J29">
            <v>0</v>
          </cell>
        </row>
        <row r="30">
          <cell r="F30">
            <v>0</v>
          </cell>
          <cell r="H30">
            <v>0</v>
          </cell>
          <cell r="J30">
            <v>0</v>
          </cell>
        </row>
        <row r="31">
          <cell r="F31">
            <v>0</v>
          </cell>
          <cell r="H31">
            <v>0</v>
          </cell>
          <cell r="J31">
            <v>0</v>
          </cell>
        </row>
        <row r="32">
          <cell r="F32">
            <v>0</v>
          </cell>
          <cell r="H32">
            <v>0</v>
          </cell>
          <cell r="J32">
            <v>0</v>
          </cell>
        </row>
        <row r="33">
          <cell r="F33">
            <v>0</v>
          </cell>
          <cell r="H33">
            <v>0</v>
          </cell>
          <cell r="J33">
            <v>0</v>
          </cell>
        </row>
        <row r="34">
          <cell r="F34">
            <v>0</v>
          </cell>
          <cell r="H34">
            <v>0</v>
          </cell>
          <cell r="J34">
            <v>0</v>
          </cell>
        </row>
        <row r="35">
          <cell r="F35">
            <v>0</v>
          </cell>
          <cell r="H35">
            <v>0</v>
          </cell>
          <cell r="J35">
            <v>0</v>
          </cell>
        </row>
        <row r="36">
          <cell r="A36" t="str">
            <v>計</v>
          </cell>
          <cell r="F36">
            <v>0</v>
          </cell>
          <cell r="H36">
            <v>21115</v>
          </cell>
          <cell r="J36">
            <v>0</v>
          </cell>
        </row>
        <row r="37">
          <cell r="A37" t="str">
            <v xml:space="preserve">&lt;附表 27&gt;  </v>
          </cell>
        </row>
        <row r="38">
          <cell r="A38" t="str">
            <v>名  稱 : 합판거푸집</v>
          </cell>
          <cell r="J38" t="str">
            <v>單位 : 원/㎡當</v>
          </cell>
        </row>
        <row r="39">
          <cell r="A39" t="str">
            <v>區    分</v>
          </cell>
          <cell r="B39" t="str">
            <v>材質 및 規格</v>
          </cell>
          <cell r="C39" t="str">
            <v>單位</v>
          </cell>
          <cell r="D39" t="str">
            <v>數    量</v>
          </cell>
          <cell r="E39" t="str">
            <v>材       料       費</v>
          </cell>
          <cell r="G39" t="str">
            <v xml:space="preserve">        勞       務       費</v>
          </cell>
          <cell r="I39" t="str">
            <v>經              費</v>
          </cell>
        </row>
        <row r="40">
          <cell r="A40" t="str">
            <v>工 種 別</v>
          </cell>
          <cell r="E40" t="str">
            <v>單  價</v>
          </cell>
          <cell r="F40" t="str">
            <v>金      額</v>
          </cell>
          <cell r="G40" t="str">
            <v>單  價</v>
          </cell>
          <cell r="H40" t="str">
            <v>金      額</v>
          </cell>
          <cell r="I40" t="str">
            <v>單  價</v>
          </cell>
          <cell r="J40" t="str">
            <v>金      額</v>
          </cell>
        </row>
        <row r="41">
          <cell r="A41" t="str">
            <v>합판</v>
          </cell>
          <cell r="B41" t="str">
            <v>내수합판</v>
          </cell>
          <cell r="C41" t="str">
            <v>㎡</v>
          </cell>
          <cell r="D41">
            <v>1.03</v>
          </cell>
          <cell r="E41">
            <v>7305</v>
          </cell>
          <cell r="F41">
            <v>7524.1</v>
          </cell>
          <cell r="H41">
            <v>0</v>
          </cell>
          <cell r="J41">
            <v>0</v>
          </cell>
        </row>
        <row r="42">
          <cell r="A42" t="str">
            <v>목재</v>
          </cell>
          <cell r="C42" t="str">
            <v>㎥</v>
          </cell>
          <cell r="D42">
            <v>3.7999999999999999E-2</v>
          </cell>
          <cell r="E42">
            <v>272182</v>
          </cell>
          <cell r="F42">
            <v>10342.9</v>
          </cell>
          <cell r="H42">
            <v>0</v>
          </cell>
          <cell r="J42">
            <v>0</v>
          </cell>
        </row>
        <row r="43">
          <cell r="A43" t="str">
            <v>철선</v>
          </cell>
          <cell r="B43" t="str">
            <v>＃8</v>
          </cell>
          <cell r="C43" t="str">
            <v>kg</v>
          </cell>
          <cell r="D43">
            <v>0.28999999999999998</v>
          </cell>
          <cell r="E43">
            <v>450</v>
          </cell>
          <cell r="F43">
            <v>130.5</v>
          </cell>
          <cell r="H43">
            <v>0</v>
          </cell>
          <cell r="J43">
            <v>0</v>
          </cell>
        </row>
        <row r="44">
          <cell r="A44" t="str">
            <v>못</v>
          </cell>
          <cell r="B44" t="str">
            <v>N 75</v>
          </cell>
          <cell r="C44" t="str">
            <v>kg</v>
          </cell>
          <cell r="D44">
            <v>0.2</v>
          </cell>
          <cell r="E44">
            <v>616</v>
          </cell>
          <cell r="F44">
            <v>123.2</v>
          </cell>
          <cell r="H44">
            <v>0</v>
          </cell>
          <cell r="J44">
            <v>0</v>
          </cell>
        </row>
        <row r="45">
          <cell r="A45" t="str">
            <v>박리제</v>
          </cell>
          <cell r="C45" t="str">
            <v>ℓ</v>
          </cell>
          <cell r="D45">
            <v>0.19</v>
          </cell>
          <cell r="E45">
            <v>296.36</v>
          </cell>
          <cell r="F45">
            <v>56.3</v>
          </cell>
          <cell r="H45">
            <v>0</v>
          </cell>
          <cell r="J45">
            <v>0</v>
          </cell>
        </row>
        <row r="46">
          <cell r="A46" t="str">
            <v>형틀목공</v>
          </cell>
          <cell r="C46" t="str">
            <v>인</v>
          </cell>
          <cell r="D46">
            <v>0.28000000000000003</v>
          </cell>
          <cell r="F46">
            <v>0</v>
          </cell>
          <cell r="G46">
            <v>70616</v>
          </cell>
          <cell r="H46">
            <v>19772.400000000001</v>
          </cell>
          <cell r="J46">
            <v>0</v>
          </cell>
        </row>
        <row r="47">
          <cell r="A47" t="str">
            <v>보통인부</v>
          </cell>
          <cell r="C47" t="str">
            <v>인</v>
          </cell>
          <cell r="D47">
            <v>0.23</v>
          </cell>
          <cell r="F47">
            <v>0</v>
          </cell>
          <cell r="G47">
            <v>34947</v>
          </cell>
          <cell r="H47">
            <v>8037.8</v>
          </cell>
          <cell r="J47">
            <v>0</v>
          </cell>
        </row>
        <row r="48">
          <cell r="A48" t="str">
            <v>사용고재</v>
          </cell>
          <cell r="B48" t="str">
            <v>주재료의 30%</v>
          </cell>
          <cell r="C48" t="str">
            <v>식</v>
          </cell>
          <cell r="D48">
            <v>1</v>
          </cell>
          <cell r="E48">
            <v>17867</v>
          </cell>
          <cell r="F48">
            <v>5360.1</v>
          </cell>
          <cell r="H48">
            <v>0</v>
          </cell>
          <cell r="J48">
            <v>0</v>
          </cell>
        </row>
        <row r="49">
          <cell r="A49" t="str">
            <v>計 (1회사용)</v>
          </cell>
          <cell r="F49">
            <v>12816</v>
          </cell>
          <cell r="H49">
            <v>27810</v>
          </cell>
          <cell r="J49">
            <v>0</v>
          </cell>
        </row>
        <row r="50">
          <cell r="A50" t="str">
            <v>2회사용시</v>
          </cell>
          <cell r="E50">
            <v>0.56999999999999995</v>
          </cell>
          <cell r="F50">
            <v>7305</v>
          </cell>
          <cell r="G50">
            <v>0.6</v>
          </cell>
          <cell r="H50">
            <v>16686</v>
          </cell>
          <cell r="J50">
            <v>0</v>
          </cell>
        </row>
        <row r="51">
          <cell r="A51" t="str">
            <v>3회사용시</v>
          </cell>
          <cell r="E51">
            <v>0.46100000000000002</v>
          </cell>
          <cell r="F51">
            <v>5908</v>
          </cell>
          <cell r="G51">
            <v>0.47099999999999997</v>
          </cell>
          <cell r="H51">
            <v>13098</v>
          </cell>
          <cell r="J51">
            <v>0</v>
          </cell>
        </row>
        <row r="52">
          <cell r="A52" t="str">
            <v>4회사용시</v>
          </cell>
          <cell r="E52">
            <v>0.40100000000000002</v>
          </cell>
          <cell r="F52">
            <v>5139</v>
          </cell>
          <cell r="G52">
            <v>0.4</v>
          </cell>
          <cell r="H52">
            <v>11124</v>
          </cell>
          <cell r="J52">
            <v>0</v>
          </cell>
        </row>
        <row r="53">
          <cell r="A53" t="str">
            <v>5회사용시</v>
          </cell>
          <cell r="E53">
            <v>0.371</v>
          </cell>
          <cell r="F53">
            <v>4754</v>
          </cell>
          <cell r="G53">
            <v>0.34200000000000003</v>
          </cell>
          <cell r="H53">
            <v>9511</v>
          </cell>
          <cell r="J53">
            <v>0</v>
          </cell>
        </row>
        <row r="54">
          <cell r="A54" t="str">
            <v>6회사용시</v>
          </cell>
          <cell r="E54">
            <v>0.34699999999999998</v>
          </cell>
          <cell r="F54">
            <v>4447</v>
          </cell>
          <cell r="G54">
            <v>0.32</v>
          </cell>
          <cell r="H54">
            <v>8899</v>
          </cell>
          <cell r="J54">
            <v>0</v>
          </cell>
        </row>
        <row r="55">
          <cell r="A55" t="str">
            <v xml:space="preserve">&lt;附表 28&gt;  </v>
          </cell>
        </row>
        <row r="56">
          <cell r="A56" t="str">
            <v>名  稱 : 잡석깔기</v>
          </cell>
          <cell r="J56" t="str">
            <v>單位 : 원/㎥當</v>
          </cell>
        </row>
        <row r="57">
          <cell r="A57" t="str">
            <v>區    分</v>
          </cell>
          <cell r="B57" t="str">
            <v>材質 및 規格</v>
          </cell>
          <cell r="C57" t="str">
            <v>單位</v>
          </cell>
          <cell r="D57" t="str">
            <v>數    量</v>
          </cell>
          <cell r="E57" t="str">
            <v>材       料       費</v>
          </cell>
          <cell r="G57" t="str">
            <v xml:space="preserve">        勞       務       費</v>
          </cell>
          <cell r="I57" t="str">
            <v>經              費</v>
          </cell>
        </row>
        <row r="58">
          <cell r="A58" t="str">
            <v>工 種 別</v>
          </cell>
          <cell r="E58" t="str">
            <v>單  價</v>
          </cell>
          <cell r="F58" t="str">
            <v>金      額</v>
          </cell>
          <cell r="G58" t="str">
            <v>單  價</v>
          </cell>
          <cell r="H58" t="str">
            <v>金      額</v>
          </cell>
          <cell r="I58" t="str">
            <v>單  價</v>
          </cell>
          <cell r="J58" t="str">
            <v>金      額</v>
          </cell>
        </row>
        <row r="59">
          <cell r="A59" t="str">
            <v>잡석</v>
          </cell>
          <cell r="C59" t="str">
            <v>인</v>
          </cell>
          <cell r="D59">
            <v>1.04</v>
          </cell>
          <cell r="E59">
            <v>12000</v>
          </cell>
          <cell r="F59">
            <v>12480</v>
          </cell>
          <cell r="H59">
            <v>0</v>
          </cell>
          <cell r="J59">
            <v>0</v>
          </cell>
        </row>
        <row r="60">
          <cell r="A60" t="str">
            <v>보통인부</v>
          </cell>
          <cell r="C60" t="str">
            <v>인</v>
          </cell>
          <cell r="D60">
            <v>0.6</v>
          </cell>
          <cell r="F60">
            <v>0</v>
          </cell>
          <cell r="G60">
            <v>34947</v>
          </cell>
          <cell r="H60">
            <v>20968.2</v>
          </cell>
          <cell r="J60">
            <v>0</v>
          </cell>
        </row>
        <row r="61">
          <cell r="F61">
            <v>0</v>
          </cell>
          <cell r="H61">
            <v>0</v>
          </cell>
          <cell r="J61">
            <v>0</v>
          </cell>
        </row>
        <row r="62">
          <cell r="F62">
            <v>0</v>
          </cell>
          <cell r="H62">
            <v>0</v>
          </cell>
          <cell r="J62">
            <v>0</v>
          </cell>
        </row>
        <row r="63">
          <cell r="F63">
            <v>0</v>
          </cell>
          <cell r="H63">
            <v>0</v>
          </cell>
          <cell r="J63">
            <v>0</v>
          </cell>
        </row>
        <row r="64">
          <cell r="F64">
            <v>0</v>
          </cell>
          <cell r="H64">
            <v>0</v>
          </cell>
          <cell r="J64">
            <v>0</v>
          </cell>
        </row>
        <row r="65">
          <cell r="F65">
            <v>0</v>
          </cell>
          <cell r="H65">
            <v>0</v>
          </cell>
          <cell r="J65">
            <v>0</v>
          </cell>
        </row>
        <row r="66">
          <cell r="F66">
            <v>0</v>
          </cell>
          <cell r="H66">
            <v>0</v>
          </cell>
          <cell r="J66">
            <v>0</v>
          </cell>
        </row>
        <row r="67">
          <cell r="F67">
            <v>0</v>
          </cell>
          <cell r="H67">
            <v>0</v>
          </cell>
          <cell r="J67">
            <v>0</v>
          </cell>
        </row>
        <row r="68">
          <cell r="F68">
            <v>0</v>
          </cell>
          <cell r="H68">
            <v>0</v>
          </cell>
          <cell r="J68">
            <v>0</v>
          </cell>
        </row>
        <row r="69">
          <cell r="F69">
            <v>0</v>
          </cell>
          <cell r="H69">
            <v>0</v>
          </cell>
          <cell r="J69">
            <v>0</v>
          </cell>
        </row>
        <row r="70">
          <cell r="F70">
            <v>0</v>
          </cell>
          <cell r="H70">
            <v>0</v>
          </cell>
          <cell r="J70">
            <v>0</v>
          </cell>
        </row>
        <row r="71">
          <cell r="F71">
            <v>0</v>
          </cell>
          <cell r="H71">
            <v>0</v>
          </cell>
          <cell r="J71">
            <v>0</v>
          </cell>
        </row>
        <row r="72">
          <cell r="A72" t="str">
            <v>計</v>
          </cell>
          <cell r="F72">
            <v>12480</v>
          </cell>
          <cell r="H72">
            <v>20968</v>
          </cell>
          <cell r="J72">
            <v>0</v>
          </cell>
        </row>
        <row r="73">
          <cell r="A73" t="str">
            <v xml:space="preserve">&lt;附表 29&gt;  </v>
          </cell>
        </row>
        <row r="74">
          <cell r="A74" t="str">
            <v>名  稱 : 잡석채우기</v>
          </cell>
          <cell r="J74" t="str">
            <v>單位 : 원/㎥當</v>
          </cell>
        </row>
        <row r="75">
          <cell r="A75" t="str">
            <v>區    分</v>
          </cell>
          <cell r="B75" t="str">
            <v>材質 및 規格</v>
          </cell>
          <cell r="C75" t="str">
            <v>單位</v>
          </cell>
          <cell r="D75" t="str">
            <v>數    量</v>
          </cell>
          <cell r="E75" t="str">
            <v>材       料       費</v>
          </cell>
          <cell r="G75" t="str">
            <v xml:space="preserve">        勞       務       費</v>
          </cell>
          <cell r="I75" t="str">
            <v>經              費</v>
          </cell>
        </row>
        <row r="76">
          <cell r="A76" t="str">
            <v>工 種 別</v>
          </cell>
          <cell r="E76" t="str">
            <v>單  價</v>
          </cell>
          <cell r="F76" t="str">
            <v>金      額</v>
          </cell>
          <cell r="G76" t="str">
            <v>單  價</v>
          </cell>
          <cell r="H76" t="str">
            <v>金      額</v>
          </cell>
          <cell r="I76" t="str">
            <v>單  價</v>
          </cell>
          <cell r="J76" t="str">
            <v>金      額</v>
          </cell>
        </row>
        <row r="77">
          <cell r="A77" t="str">
            <v>잡석</v>
          </cell>
          <cell r="C77" t="str">
            <v>인</v>
          </cell>
          <cell r="D77">
            <v>1.04</v>
          </cell>
          <cell r="E77">
            <v>12000</v>
          </cell>
          <cell r="F77">
            <v>12480</v>
          </cell>
          <cell r="H77">
            <v>0</v>
          </cell>
          <cell r="J77">
            <v>0</v>
          </cell>
        </row>
        <row r="78">
          <cell r="A78" t="str">
            <v>보통인부</v>
          </cell>
          <cell r="C78" t="str">
            <v>인</v>
          </cell>
          <cell r="D78">
            <v>0.65</v>
          </cell>
          <cell r="F78">
            <v>0</v>
          </cell>
          <cell r="G78">
            <v>34947</v>
          </cell>
          <cell r="H78">
            <v>22715.5</v>
          </cell>
          <cell r="J78">
            <v>0</v>
          </cell>
        </row>
        <row r="79">
          <cell r="F79">
            <v>0</v>
          </cell>
          <cell r="H79">
            <v>0</v>
          </cell>
          <cell r="J79">
            <v>0</v>
          </cell>
        </row>
        <row r="80">
          <cell r="F80">
            <v>0</v>
          </cell>
          <cell r="H80">
            <v>0</v>
          </cell>
          <cell r="J80">
            <v>0</v>
          </cell>
        </row>
        <row r="81">
          <cell r="F81">
            <v>0</v>
          </cell>
          <cell r="H81">
            <v>0</v>
          </cell>
          <cell r="J81">
            <v>0</v>
          </cell>
        </row>
        <row r="82">
          <cell r="F82">
            <v>0</v>
          </cell>
          <cell r="H82">
            <v>0</v>
          </cell>
          <cell r="J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</row>
        <row r="84">
          <cell r="F84">
            <v>0</v>
          </cell>
          <cell r="H84">
            <v>0</v>
          </cell>
          <cell r="J84">
            <v>0</v>
          </cell>
        </row>
        <row r="85">
          <cell r="F85">
            <v>0</v>
          </cell>
          <cell r="H85">
            <v>0</v>
          </cell>
          <cell r="J85">
            <v>0</v>
          </cell>
        </row>
        <row r="86">
          <cell r="F86">
            <v>0</v>
          </cell>
          <cell r="H86">
            <v>0</v>
          </cell>
          <cell r="J86">
            <v>0</v>
          </cell>
        </row>
        <row r="87">
          <cell r="F87">
            <v>0</v>
          </cell>
          <cell r="H87">
            <v>0</v>
          </cell>
          <cell r="J87">
            <v>0</v>
          </cell>
        </row>
        <row r="88">
          <cell r="F88">
            <v>0</v>
          </cell>
          <cell r="H88">
            <v>0</v>
          </cell>
          <cell r="J88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0">
          <cell r="A90" t="str">
            <v>計</v>
          </cell>
          <cell r="F90">
            <v>12480</v>
          </cell>
          <cell r="H90">
            <v>22715</v>
          </cell>
          <cell r="J90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본문 (2)"/>
      <sheetName val="목차"/>
      <sheetName val="개발비용"/>
      <sheetName val="총괄내역"/>
      <sheetName val="공종내역"/>
      <sheetName val="부표"/>
      <sheetName val="토적집계"/>
      <sheetName val="토적표"/>
      <sheetName val="기계일위"/>
      <sheetName val="일위대가"/>
      <sheetName val="포장일위"/>
      <sheetName val="기본일위"/>
      <sheetName val="기계경비"/>
      <sheetName val="기타경비"/>
      <sheetName val="간지"/>
      <sheetName val="수량1"/>
      <sheetName val="수량2"/>
      <sheetName val="비교표"/>
      <sheetName val="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&lt;附表 44&gt;  </v>
          </cell>
        </row>
        <row r="2">
          <cell r="A2" t="str">
            <v>名  稱 : 모르터 ( 1 : 2 )</v>
          </cell>
          <cell r="J2" t="str">
            <v>單位 : 원/㎥當</v>
          </cell>
          <cell r="L2" t="str">
            <v>주  요  자  재  단  가  표</v>
          </cell>
        </row>
        <row r="3">
          <cell r="A3" t="str">
            <v>區    分</v>
          </cell>
          <cell r="B3" t="str">
            <v>材質 및 規格</v>
          </cell>
          <cell r="C3" t="str">
            <v>單位</v>
          </cell>
          <cell r="D3" t="str">
            <v>數    量</v>
          </cell>
          <cell r="E3" t="str">
            <v>材       料       費</v>
          </cell>
          <cell r="G3" t="str">
            <v xml:space="preserve">        勞       務       費</v>
          </cell>
          <cell r="I3" t="str">
            <v>經              費</v>
          </cell>
          <cell r="L3" t="str">
            <v>철근</v>
          </cell>
          <cell r="M3">
            <v>310000</v>
          </cell>
          <cell r="O3" t="str">
            <v>모래</v>
          </cell>
          <cell r="P3">
            <v>13500</v>
          </cell>
        </row>
        <row r="4">
          <cell r="A4" t="str">
            <v>工 種 別</v>
          </cell>
          <cell r="E4" t="str">
            <v>單  價</v>
          </cell>
          <cell r="F4" t="str">
            <v>金      額</v>
          </cell>
          <cell r="G4" t="str">
            <v>單  價</v>
          </cell>
          <cell r="H4" t="str">
            <v>金      額</v>
          </cell>
          <cell r="I4" t="str">
            <v>單  價</v>
          </cell>
          <cell r="J4" t="str">
            <v>金      額</v>
          </cell>
          <cell r="L4" t="str">
            <v>철선 # 8</v>
          </cell>
          <cell r="M4">
            <v>450</v>
          </cell>
          <cell r="O4" t="str">
            <v>잡석</v>
          </cell>
          <cell r="P4">
            <v>8000</v>
          </cell>
        </row>
        <row r="5">
          <cell r="A5" t="str">
            <v>시멘트</v>
          </cell>
          <cell r="C5" t="str">
            <v>kg</v>
          </cell>
          <cell r="D5">
            <v>680</v>
          </cell>
          <cell r="E5">
            <v>52.2</v>
          </cell>
          <cell r="F5">
            <v>35496</v>
          </cell>
          <cell r="H5">
            <v>0</v>
          </cell>
          <cell r="J5">
            <v>0</v>
          </cell>
          <cell r="L5" t="str">
            <v>철선 # 20</v>
          </cell>
          <cell r="M5">
            <v>550</v>
          </cell>
          <cell r="O5" t="str">
            <v>보조기층재</v>
          </cell>
          <cell r="P5">
            <v>8000</v>
          </cell>
        </row>
        <row r="6">
          <cell r="A6" t="str">
            <v>모래</v>
          </cell>
          <cell r="C6" t="str">
            <v>㎥</v>
          </cell>
          <cell r="D6">
            <v>0.98</v>
          </cell>
          <cell r="E6">
            <v>13500</v>
          </cell>
          <cell r="F6">
            <v>13230</v>
          </cell>
          <cell r="H6">
            <v>0</v>
          </cell>
          <cell r="J6">
            <v>0</v>
          </cell>
          <cell r="K6">
            <v>15400</v>
          </cell>
          <cell r="L6" t="str">
            <v>못  N75</v>
          </cell>
          <cell r="M6">
            <v>616</v>
          </cell>
          <cell r="O6" t="str">
            <v>시멘트</v>
          </cell>
          <cell r="P6">
            <v>52.2</v>
          </cell>
          <cell r="Q6">
            <v>2200</v>
          </cell>
        </row>
        <row r="7">
          <cell r="A7" t="str">
            <v>보통인부</v>
          </cell>
          <cell r="C7" t="str">
            <v>인</v>
          </cell>
          <cell r="D7">
            <v>1</v>
          </cell>
          <cell r="F7">
            <v>0</v>
          </cell>
          <cell r="G7">
            <v>34947</v>
          </cell>
          <cell r="H7">
            <v>34947</v>
          </cell>
          <cell r="J7">
            <v>0</v>
          </cell>
          <cell r="K7">
            <v>900</v>
          </cell>
          <cell r="L7" t="str">
            <v>목재</v>
          </cell>
          <cell r="M7">
            <v>272182</v>
          </cell>
          <cell r="O7" t="str">
            <v>판재</v>
          </cell>
          <cell r="P7">
            <v>326619</v>
          </cell>
          <cell r="Q7">
            <v>1100</v>
          </cell>
        </row>
        <row r="8">
          <cell r="F8">
            <v>0</v>
          </cell>
          <cell r="H8">
            <v>0</v>
          </cell>
          <cell r="J8">
            <v>0</v>
          </cell>
          <cell r="K8">
            <v>528</v>
          </cell>
          <cell r="L8" t="str">
            <v>원목</v>
          </cell>
          <cell r="M8">
            <v>148203</v>
          </cell>
          <cell r="O8" t="str">
            <v>합판</v>
          </cell>
          <cell r="P8">
            <v>7305</v>
          </cell>
          <cell r="Q8">
            <v>12100</v>
          </cell>
        </row>
        <row r="9">
          <cell r="F9">
            <v>0</v>
          </cell>
          <cell r="H9">
            <v>0</v>
          </cell>
          <cell r="J9">
            <v>0</v>
          </cell>
        </row>
        <row r="10">
          <cell r="F10">
            <v>0</v>
          </cell>
          <cell r="H10">
            <v>0</v>
          </cell>
          <cell r="J10">
            <v>0</v>
          </cell>
        </row>
        <row r="11">
          <cell r="F11">
            <v>0</v>
          </cell>
          <cell r="H11">
            <v>0</v>
          </cell>
          <cell r="J11">
            <v>0</v>
          </cell>
        </row>
        <row r="12">
          <cell r="F12">
            <v>0</v>
          </cell>
          <cell r="H12">
            <v>0</v>
          </cell>
          <cell r="J12">
            <v>0</v>
          </cell>
        </row>
        <row r="13">
          <cell r="F13">
            <v>0</v>
          </cell>
          <cell r="H13">
            <v>0</v>
          </cell>
          <cell r="J13">
            <v>0</v>
          </cell>
        </row>
        <row r="14">
          <cell r="F14">
            <v>0</v>
          </cell>
          <cell r="H14">
            <v>0</v>
          </cell>
          <cell r="J14">
            <v>0</v>
          </cell>
        </row>
        <row r="15">
          <cell r="F15">
            <v>0</v>
          </cell>
          <cell r="H15">
            <v>0</v>
          </cell>
          <cell r="J15">
            <v>0</v>
          </cell>
        </row>
        <row r="16">
          <cell r="F16">
            <v>0</v>
          </cell>
          <cell r="H16">
            <v>0</v>
          </cell>
          <cell r="J16">
            <v>0</v>
          </cell>
        </row>
        <row r="17">
          <cell r="F17">
            <v>0</v>
          </cell>
          <cell r="H17">
            <v>0</v>
          </cell>
          <cell r="J17">
            <v>0</v>
          </cell>
        </row>
        <row r="18">
          <cell r="A18" t="str">
            <v>計</v>
          </cell>
          <cell r="F18">
            <v>48726</v>
          </cell>
          <cell r="H18">
            <v>34947</v>
          </cell>
          <cell r="J18">
            <v>0</v>
          </cell>
        </row>
        <row r="19">
          <cell r="A19" t="str">
            <v xml:space="preserve">&lt;附表 45&gt;  </v>
          </cell>
        </row>
        <row r="20">
          <cell r="A20" t="str">
            <v>名  稱 : 레미콘타설 ( 무근 )</v>
          </cell>
          <cell r="J20" t="str">
            <v>單位 : 원/㎥當</v>
          </cell>
        </row>
        <row r="21">
          <cell r="A21" t="str">
            <v>區    分</v>
          </cell>
          <cell r="B21" t="str">
            <v>材質 및 規格</v>
          </cell>
          <cell r="C21" t="str">
            <v>單位</v>
          </cell>
          <cell r="D21" t="str">
            <v>數    量</v>
          </cell>
          <cell r="E21" t="str">
            <v>材       料       費</v>
          </cell>
          <cell r="G21" t="str">
            <v xml:space="preserve">        勞       務       費</v>
          </cell>
          <cell r="I21" t="str">
            <v>經              費</v>
          </cell>
        </row>
        <row r="22">
          <cell r="A22" t="str">
            <v>工 種 別</v>
          </cell>
          <cell r="E22" t="str">
            <v>單  價</v>
          </cell>
          <cell r="F22" t="str">
            <v>金      額</v>
          </cell>
          <cell r="G22" t="str">
            <v>單  價</v>
          </cell>
          <cell r="H22" t="str">
            <v>金      額</v>
          </cell>
          <cell r="I22" t="str">
            <v>單  價</v>
          </cell>
          <cell r="J22" t="str">
            <v>金      額</v>
          </cell>
        </row>
        <row r="23">
          <cell r="A23" t="str">
            <v>콘크리트공</v>
          </cell>
          <cell r="C23" t="str">
            <v>인</v>
          </cell>
          <cell r="D23">
            <v>0.15</v>
          </cell>
          <cell r="F23">
            <v>0</v>
          </cell>
          <cell r="G23">
            <v>64591</v>
          </cell>
          <cell r="H23">
            <v>9688.6</v>
          </cell>
          <cell r="J23">
            <v>0</v>
          </cell>
        </row>
        <row r="24">
          <cell r="A24" t="str">
            <v>보통인부</v>
          </cell>
          <cell r="C24" t="str">
            <v>인</v>
          </cell>
          <cell r="D24">
            <v>0.27</v>
          </cell>
          <cell r="F24">
            <v>0</v>
          </cell>
          <cell r="G24">
            <v>34947</v>
          </cell>
          <cell r="H24">
            <v>9435.6</v>
          </cell>
          <cell r="J24">
            <v>0</v>
          </cell>
        </row>
        <row r="25">
          <cell r="F25">
            <v>0</v>
          </cell>
          <cell r="H25">
            <v>0</v>
          </cell>
          <cell r="J25">
            <v>0</v>
          </cell>
        </row>
        <row r="26">
          <cell r="F26">
            <v>0</v>
          </cell>
          <cell r="H26">
            <v>0</v>
          </cell>
          <cell r="J26">
            <v>0</v>
          </cell>
        </row>
        <row r="27">
          <cell r="F27">
            <v>0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F29">
            <v>0</v>
          </cell>
          <cell r="H29">
            <v>0</v>
          </cell>
          <cell r="J29">
            <v>0</v>
          </cell>
        </row>
        <row r="30">
          <cell r="F30">
            <v>0</v>
          </cell>
          <cell r="H30">
            <v>0</v>
          </cell>
          <cell r="J30">
            <v>0</v>
          </cell>
        </row>
        <row r="31">
          <cell r="F31">
            <v>0</v>
          </cell>
          <cell r="H31">
            <v>0</v>
          </cell>
          <cell r="J31">
            <v>0</v>
          </cell>
        </row>
        <row r="32">
          <cell r="F32">
            <v>0</v>
          </cell>
          <cell r="H32">
            <v>0</v>
          </cell>
          <cell r="J32">
            <v>0</v>
          </cell>
        </row>
        <row r="33">
          <cell r="F33">
            <v>0</v>
          </cell>
          <cell r="H33">
            <v>0</v>
          </cell>
          <cell r="J33">
            <v>0</v>
          </cell>
        </row>
        <row r="34">
          <cell r="F34">
            <v>0</v>
          </cell>
          <cell r="H34">
            <v>0</v>
          </cell>
          <cell r="J34">
            <v>0</v>
          </cell>
        </row>
        <row r="35">
          <cell r="F35">
            <v>0</v>
          </cell>
          <cell r="H35">
            <v>0</v>
          </cell>
          <cell r="J35">
            <v>0</v>
          </cell>
        </row>
        <row r="36">
          <cell r="A36" t="str">
            <v>計</v>
          </cell>
          <cell r="F36">
            <v>0</v>
          </cell>
          <cell r="H36">
            <v>19124</v>
          </cell>
          <cell r="J36">
            <v>0</v>
          </cell>
        </row>
        <row r="37">
          <cell r="A37" t="str">
            <v xml:space="preserve">&lt;附表 46&gt;  </v>
          </cell>
        </row>
        <row r="38">
          <cell r="A38" t="str">
            <v>名  稱 : 레미콘타설 ( 철근 )</v>
          </cell>
          <cell r="J38" t="str">
            <v>單位 : 원/㎥當</v>
          </cell>
        </row>
        <row r="39">
          <cell r="A39" t="str">
            <v>區    分</v>
          </cell>
          <cell r="B39" t="str">
            <v>材質 및 規格</v>
          </cell>
          <cell r="C39" t="str">
            <v>單位</v>
          </cell>
          <cell r="D39" t="str">
            <v>數    量</v>
          </cell>
          <cell r="E39" t="str">
            <v>材       料       費</v>
          </cell>
          <cell r="G39" t="str">
            <v xml:space="preserve">        勞       務       費</v>
          </cell>
          <cell r="I39" t="str">
            <v>經              費</v>
          </cell>
        </row>
        <row r="40">
          <cell r="A40" t="str">
            <v>工 種 別</v>
          </cell>
          <cell r="E40" t="str">
            <v>單  價</v>
          </cell>
          <cell r="F40" t="str">
            <v>金      額</v>
          </cell>
          <cell r="G40" t="str">
            <v>單  價</v>
          </cell>
          <cell r="H40" t="str">
            <v>金      額</v>
          </cell>
          <cell r="I40" t="str">
            <v>單  價</v>
          </cell>
          <cell r="J40" t="str">
            <v>金      額</v>
          </cell>
        </row>
        <row r="41">
          <cell r="A41" t="str">
            <v>콘크리트공</v>
          </cell>
          <cell r="C41" t="str">
            <v>인</v>
          </cell>
          <cell r="D41">
            <v>0.17</v>
          </cell>
          <cell r="F41">
            <v>0</v>
          </cell>
          <cell r="G41">
            <v>64591</v>
          </cell>
          <cell r="H41">
            <v>10980.4</v>
          </cell>
          <cell r="J41">
            <v>0</v>
          </cell>
        </row>
        <row r="42">
          <cell r="A42" t="str">
            <v>보통인부</v>
          </cell>
          <cell r="C42" t="str">
            <v>인</v>
          </cell>
          <cell r="D42">
            <v>0.28999999999999998</v>
          </cell>
          <cell r="F42">
            <v>0</v>
          </cell>
          <cell r="G42">
            <v>34947</v>
          </cell>
          <cell r="H42">
            <v>10134.6</v>
          </cell>
          <cell r="J42">
            <v>0</v>
          </cell>
        </row>
        <row r="43">
          <cell r="F43">
            <v>0</v>
          </cell>
          <cell r="H43">
            <v>0</v>
          </cell>
          <cell r="J43">
            <v>0</v>
          </cell>
        </row>
        <row r="44">
          <cell r="F44">
            <v>0</v>
          </cell>
          <cell r="H44">
            <v>0</v>
          </cell>
          <cell r="J44">
            <v>0</v>
          </cell>
        </row>
        <row r="45">
          <cell r="F45">
            <v>0</v>
          </cell>
          <cell r="H45">
            <v>0</v>
          </cell>
          <cell r="J45">
            <v>0</v>
          </cell>
        </row>
        <row r="46">
          <cell r="F46">
            <v>0</v>
          </cell>
          <cell r="H46">
            <v>0</v>
          </cell>
          <cell r="J46">
            <v>0</v>
          </cell>
        </row>
        <row r="47">
          <cell r="F47">
            <v>0</v>
          </cell>
          <cell r="H47">
            <v>0</v>
          </cell>
          <cell r="J47">
            <v>0</v>
          </cell>
        </row>
        <row r="48">
          <cell r="F48">
            <v>0</v>
          </cell>
          <cell r="H48">
            <v>0</v>
          </cell>
          <cell r="J48">
            <v>0</v>
          </cell>
        </row>
        <row r="49">
          <cell r="F49">
            <v>0</v>
          </cell>
          <cell r="H49">
            <v>0</v>
          </cell>
          <cell r="J49">
            <v>0</v>
          </cell>
        </row>
        <row r="50">
          <cell r="F50">
            <v>0</v>
          </cell>
          <cell r="H50">
            <v>0</v>
          </cell>
          <cell r="J50">
            <v>0</v>
          </cell>
        </row>
        <row r="51">
          <cell r="F51">
            <v>0</v>
          </cell>
          <cell r="H51">
            <v>0</v>
          </cell>
          <cell r="J51">
            <v>0</v>
          </cell>
        </row>
        <row r="52">
          <cell r="F52">
            <v>0</v>
          </cell>
          <cell r="H52">
            <v>0</v>
          </cell>
          <cell r="J52">
            <v>0</v>
          </cell>
        </row>
        <row r="53">
          <cell r="F53">
            <v>0</v>
          </cell>
          <cell r="H53">
            <v>0</v>
          </cell>
          <cell r="J53">
            <v>0</v>
          </cell>
        </row>
        <row r="54">
          <cell r="A54" t="str">
            <v>計</v>
          </cell>
          <cell r="F54">
            <v>0</v>
          </cell>
          <cell r="H54">
            <v>21115</v>
          </cell>
          <cell r="J54">
            <v>0</v>
          </cell>
        </row>
        <row r="55">
          <cell r="A55" t="str">
            <v xml:space="preserve">&lt;附表 47&gt;  </v>
          </cell>
        </row>
        <row r="56">
          <cell r="A56" t="str">
            <v>名  稱 : 철근가공조립 ( 간단 )</v>
          </cell>
          <cell r="J56" t="str">
            <v>單位 : 원/TON當</v>
          </cell>
        </row>
        <row r="57">
          <cell r="A57" t="str">
            <v>區    分</v>
          </cell>
          <cell r="B57" t="str">
            <v>材質 및 規格</v>
          </cell>
          <cell r="C57" t="str">
            <v>單位</v>
          </cell>
          <cell r="D57" t="str">
            <v>數    量</v>
          </cell>
          <cell r="E57" t="str">
            <v>材       料       費</v>
          </cell>
          <cell r="G57" t="str">
            <v xml:space="preserve">        勞       務       費</v>
          </cell>
          <cell r="I57" t="str">
            <v>經              費</v>
          </cell>
        </row>
        <row r="58">
          <cell r="A58" t="str">
            <v>工 種 別</v>
          </cell>
          <cell r="E58" t="str">
            <v>單  價</v>
          </cell>
          <cell r="F58" t="str">
            <v>金      額</v>
          </cell>
          <cell r="G58" t="str">
            <v>單  價</v>
          </cell>
          <cell r="H58" t="str">
            <v>金      額</v>
          </cell>
          <cell r="I58" t="str">
            <v>單  價</v>
          </cell>
          <cell r="J58" t="str">
            <v>金      額</v>
          </cell>
        </row>
        <row r="59">
          <cell r="A59" t="str">
            <v>결속선</v>
          </cell>
          <cell r="B59" t="str">
            <v>＃20 m/m</v>
          </cell>
          <cell r="C59" t="str">
            <v>kg</v>
          </cell>
          <cell r="D59">
            <v>5</v>
          </cell>
          <cell r="E59">
            <v>550</v>
          </cell>
          <cell r="F59">
            <v>2750</v>
          </cell>
          <cell r="H59">
            <v>0</v>
          </cell>
          <cell r="J59">
            <v>0</v>
          </cell>
        </row>
        <row r="60">
          <cell r="A60" t="str">
            <v>철근공</v>
          </cell>
          <cell r="C60" t="str">
            <v>인</v>
          </cell>
          <cell r="D60">
            <v>2.9</v>
          </cell>
          <cell r="F60">
            <v>0</v>
          </cell>
          <cell r="G60">
            <v>70979</v>
          </cell>
          <cell r="H60">
            <v>205839.1</v>
          </cell>
          <cell r="J60">
            <v>0</v>
          </cell>
        </row>
        <row r="61">
          <cell r="A61" t="str">
            <v>보통인부</v>
          </cell>
          <cell r="C61" t="str">
            <v>인</v>
          </cell>
          <cell r="D61">
            <v>1.6</v>
          </cell>
          <cell r="F61">
            <v>0</v>
          </cell>
          <cell r="G61">
            <v>34947</v>
          </cell>
          <cell r="H61">
            <v>55915.199999999997</v>
          </cell>
          <cell r="J61">
            <v>0</v>
          </cell>
        </row>
        <row r="62">
          <cell r="A62" t="str">
            <v>기구손료</v>
          </cell>
          <cell r="B62" t="str">
            <v>품의 2%</v>
          </cell>
          <cell r="C62" t="str">
            <v>식</v>
          </cell>
          <cell r="D62">
            <v>1</v>
          </cell>
          <cell r="E62">
            <v>261754</v>
          </cell>
          <cell r="F62">
            <v>5235</v>
          </cell>
          <cell r="H62">
            <v>0</v>
          </cell>
          <cell r="J62">
            <v>0</v>
          </cell>
        </row>
        <row r="63">
          <cell r="F63">
            <v>0</v>
          </cell>
          <cell r="H63">
            <v>0</v>
          </cell>
          <cell r="J63">
            <v>0</v>
          </cell>
        </row>
        <row r="64">
          <cell r="F64">
            <v>0</v>
          </cell>
          <cell r="H64">
            <v>0</v>
          </cell>
          <cell r="J64">
            <v>0</v>
          </cell>
        </row>
        <row r="65">
          <cell r="F65">
            <v>0</v>
          </cell>
          <cell r="H65">
            <v>0</v>
          </cell>
          <cell r="J65">
            <v>0</v>
          </cell>
        </row>
        <row r="66">
          <cell r="F66">
            <v>0</v>
          </cell>
          <cell r="H66">
            <v>0</v>
          </cell>
          <cell r="J66">
            <v>0</v>
          </cell>
        </row>
        <row r="67">
          <cell r="F67">
            <v>0</v>
          </cell>
          <cell r="H67">
            <v>0</v>
          </cell>
          <cell r="J67">
            <v>0</v>
          </cell>
        </row>
        <row r="68">
          <cell r="F68">
            <v>0</v>
          </cell>
          <cell r="H68">
            <v>0</v>
          </cell>
          <cell r="J68">
            <v>0</v>
          </cell>
        </row>
        <row r="69">
          <cell r="F69">
            <v>0</v>
          </cell>
          <cell r="H69">
            <v>0</v>
          </cell>
          <cell r="J69">
            <v>0</v>
          </cell>
        </row>
        <row r="70">
          <cell r="F70">
            <v>0</v>
          </cell>
          <cell r="H70">
            <v>0</v>
          </cell>
          <cell r="J70">
            <v>0</v>
          </cell>
        </row>
        <row r="71">
          <cell r="F71">
            <v>0</v>
          </cell>
          <cell r="H71">
            <v>0</v>
          </cell>
          <cell r="J71">
            <v>0</v>
          </cell>
        </row>
        <row r="72">
          <cell r="A72" t="str">
            <v>計</v>
          </cell>
          <cell r="F72">
            <v>7985</v>
          </cell>
          <cell r="H72">
            <v>261754</v>
          </cell>
          <cell r="J72">
            <v>0</v>
          </cell>
        </row>
        <row r="73">
          <cell r="A73" t="str">
            <v xml:space="preserve">&lt;附表 48&gt;  </v>
          </cell>
        </row>
        <row r="74">
          <cell r="A74" t="str">
            <v>名  稱 : 철근가공조립 ( 보통 )</v>
          </cell>
          <cell r="J74" t="str">
            <v>單位 : 원/TON當</v>
          </cell>
        </row>
        <row r="75">
          <cell r="A75" t="str">
            <v>區    分</v>
          </cell>
          <cell r="B75" t="str">
            <v>材質 및 規格</v>
          </cell>
          <cell r="C75" t="str">
            <v>單位</v>
          </cell>
          <cell r="D75" t="str">
            <v>數    量</v>
          </cell>
          <cell r="E75" t="str">
            <v>材       料       費</v>
          </cell>
          <cell r="G75" t="str">
            <v xml:space="preserve">        勞       務       費</v>
          </cell>
          <cell r="I75" t="str">
            <v>經              費</v>
          </cell>
        </row>
        <row r="76">
          <cell r="A76" t="str">
            <v>工 種 別</v>
          </cell>
          <cell r="E76" t="str">
            <v>單  價</v>
          </cell>
          <cell r="F76" t="str">
            <v>金      額</v>
          </cell>
          <cell r="G76" t="str">
            <v>單  價</v>
          </cell>
          <cell r="H76" t="str">
            <v>金      額</v>
          </cell>
          <cell r="I76" t="str">
            <v>單  價</v>
          </cell>
          <cell r="J76" t="str">
            <v>金      額</v>
          </cell>
        </row>
        <row r="77">
          <cell r="A77" t="str">
            <v>결속선</v>
          </cell>
          <cell r="B77" t="str">
            <v>＃20 m/m</v>
          </cell>
          <cell r="C77" t="str">
            <v>kg</v>
          </cell>
          <cell r="D77">
            <v>6.5</v>
          </cell>
          <cell r="E77">
            <v>550</v>
          </cell>
          <cell r="F77">
            <v>3575</v>
          </cell>
          <cell r="H77">
            <v>0</v>
          </cell>
          <cell r="J77">
            <v>0</v>
          </cell>
        </row>
        <row r="78">
          <cell r="A78" t="str">
            <v>철근공</v>
          </cell>
          <cell r="C78" t="str">
            <v>인</v>
          </cell>
          <cell r="D78">
            <v>4</v>
          </cell>
          <cell r="F78">
            <v>0</v>
          </cell>
          <cell r="G78">
            <v>70979</v>
          </cell>
          <cell r="H78">
            <v>283916</v>
          </cell>
          <cell r="J78">
            <v>0</v>
          </cell>
        </row>
        <row r="79">
          <cell r="A79" t="str">
            <v>보통인부</v>
          </cell>
          <cell r="C79" t="str">
            <v>인</v>
          </cell>
          <cell r="D79">
            <v>2.2000000000000002</v>
          </cell>
          <cell r="F79">
            <v>0</v>
          </cell>
          <cell r="G79">
            <v>34947</v>
          </cell>
          <cell r="H79">
            <v>76883.399999999994</v>
          </cell>
          <cell r="J79">
            <v>0</v>
          </cell>
        </row>
        <row r="80">
          <cell r="A80" t="str">
            <v>기구손료</v>
          </cell>
          <cell r="B80" t="str">
            <v>품의 2%</v>
          </cell>
          <cell r="C80" t="str">
            <v>식</v>
          </cell>
          <cell r="D80">
            <v>1</v>
          </cell>
          <cell r="E80">
            <v>360799</v>
          </cell>
          <cell r="F80">
            <v>7215.9</v>
          </cell>
          <cell r="H80">
            <v>0</v>
          </cell>
          <cell r="J80">
            <v>0</v>
          </cell>
        </row>
        <row r="81">
          <cell r="F81">
            <v>0</v>
          </cell>
          <cell r="H81">
            <v>0</v>
          </cell>
          <cell r="J81">
            <v>0</v>
          </cell>
        </row>
        <row r="82">
          <cell r="F82">
            <v>0</v>
          </cell>
          <cell r="H82">
            <v>0</v>
          </cell>
          <cell r="J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</row>
        <row r="84">
          <cell r="F84">
            <v>0</v>
          </cell>
          <cell r="H84">
            <v>0</v>
          </cell>
          <cell r="J84">
            <v>0</v>
          </cell>
        </row>
        <row r="85">
          <cell r="F85">
            <v>0</v>
          </cell>
          <cell r="H85">
            <v>0</v>
          </cell>
          <cell r="J85">
            <v>0</v>
          </cell>
        </row>
        <row r="86">
          <cell r="F86">
            <v>0</v>
          </cell>
          <cell r="H86">
            <v>0</v>
          </cell>
          <cell r="J86">
            <v>0</v>
          </cell>
        </row>
        <row r="87">
          <cell r="F87">
            <v>0</v>
          </cell>
          <cell r="H87">
            <v>0</v>
          </cell>
          <cell r="J87">
            <v>0</v>
          </cell>
        </row>
        <row r="88">
          <cell r="F88">
            <v>0</v>
          </cell>
          <cell r="H88">
            <v>0</v>
          </cell>
          <cell r="J88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0">
          <cell r="A90" t="str">
            <v>計</v>
          </cell>
          <cell r="F90">
            <v>10790</v>
          </cell>
          <cell r="H90">
            <v>360799</v>
          </cell>
          <cell r="J90">
            <v>0</v>
          </cell>
        </row>
        <row r="91">
          <cell r="A91" t="str">
            <v xml:space="preserve">&lt;附表 49&gt;  </v>
          </cell>
        </row>
        <row r="92">
          <cell r="A92" t="str">
            <v>名  稱 : 합판거푸집</v>
          </cell>
          <cell r="J92" t="str">
            <v>單位 : 원/㎡當</v>
          </cell>
        </row>
        <row r="93">
          <cell r="A93" t="str">
            <v>區    分</v>
          </cell>
          <cell r="B93" t="str">
            <v>材質 및 規格</v>
          </cell>
          <cell r="C93" t="str">
            <v>單位</v>
          </cell>
          <cell r="D93" t="str">
            <v>數    量</v>
          </cell>
          <cell r="E93" t="str">
            <v>材       料       費</v>
          </cell>
          <cell r="G93" t="str">
            <v xml:space="preserve">        勞       務       費</v>
          </cell>
          <cell r="I93" t="str">
            <v>經              費</v>
          </cell>
        </row>
        <row r="94">
          <cell r="A94" t="str">
            <v>工 種 別</v>
          </cell>
          <cell r="E94" t="str">
            <v>單  價</v>
          </cell>
          <cell r="F94" t="str">
            <v>金      額</v>
          </cell>
          <cell r="G94" t="str">
            <v>單  價</v>
          </cell>
          <cell r="H94" t="str">
            <v>金      額</v>
          </cell>
          <cell r="I94" t="str">
            <v>單  價</v>
          </cell>
          <cell r="J94" t="str">
            <v>金      額</v>
          </cell>
        </row>
        <row r="95">
          <cell r="A95" t="str">
            <v>합판</v>
          </cell>
          <cell r="B95" t="str">
            <v>내수합판</v>
          </cell>
          <cell r="C95" t="str">
            <v>㎡</v>
          </cell>
          <cell r="D95">
            <v>1.03</v>
          </cell>
          <cell r="E95">
            <v>7305</v>
          </cell>
          <cell r="F95">
            <v>7524.1</v>
          </cell>
          <cell r="H95">
            <v>0</v>
          </cell>
          <cell r="J95">
            <v>0</v>
          </cell>
        </row>
        <row r="96">
          <cell r="A96" t="str">
            <v>목재</v>
          </cell>
          <cell r="C96" t="str">
            <v>㎥</v>
          </cell>
          <cell r="D96">
            <v>3.7999999999999999E-2</v>
          </cell>
          <cell r="E96">
            <v>272182</v>
          </cell>
          <cell r="F96">
            <v>10342.9</v>
          </cell>
          <cell r="H96">
            <v>0</v>
          </cell>
          <cell r="J96">
            <v>0</v>
          </cell>
        </row>
        <row r="97">
          <cell r="A97" t="str">
            <v>철선</v>
          </cell>
          <cell r="B97" t="str">
            <v>＃8</v>
          </cell>
          <cell r="C97" t="str">
            <v>kg</v>
          </cell>
          <cell r="D97">
            <v>0.28999999999999998</v>
          </cell>
          <cell r="E97">
            <v>450</v>
          </cell>
          <cell r="F97">
            <v>130.5</v>
          </cell>
          <cell r="H97">
            <v>0</v>
          </cell>
          <cell r="J97">
            <v>0</v>
          </cell>
        </row>
        <row r="98">
          <cell r="A98" t="str">
            <v>못</v>
          </cell>
          <cell r="B98" t="str">
            <v>N 75</v>
          </cell>
          <cell r="C98" t="str">
            <v>kg</v>
          </cell>
          <cell r="D98">
            <v>0.2</v>
          </cell>
          <cell r="E98">
            <v>616</v>
          </cell>
          <cell r="F98">
            <v>123.2</v>
          </cell>
          <cell r="H98">
            <v>0</v>
          </cell>
          <cell r="J98">
            <v>0</v>
          </cell>
        </row>
        <row r="99">
          <cell r="A99" t="str">
            <v>박리제</v>
          </cell>
          <cell r="C99" t="str">
            <v>ℓ</v>
          </cell>
          <cell r="D99">
            <v>0.19</v>
          </cell>
          <cell r="E99">
            <v>296.36</v>
          </cell>
          <cell r="F99">
            <v>56.3</v>
          </cell>
          <cell r="H99">
            <v>0</v>
          </cell>
          <cell r="J99">
            <v>0</v>
          </cell>
        </row>
        <row r="100">
          <cell r="A100" t="str">
            <v>형틀목공</v>
          </cell>
          <cell r="C100" t="str">
            <v>인</v>
          </cell>
          <cell r="D100">
            <v>0.28000000000000003</v>
          </cell>
          <cell r="F100">
            <v>0</v>
          </cell>
          <cell r="G100">
            <v>70616</v>
          </cell>
          <cell r="H100">
            <v>19772.400000000001</v>
          </cell>
          <cell r="J100">
            <v>0</v>
          </cell>
        </row>
        <row r="101">
          <cell r="A101" t="str">
            <v>보통인부</v>
          </cell>
          <cell r="C101" t="str">
            <v>인</v>
          </cell>
          <cell r="D101">
            <v>0.23</v>
          </cell>
          <cell r="F101">
            <v>0</v>
          </cell>
          <cell r="G101">
            <v>34947</v>
          </cell>
          <cell r="H101">
            <v>8037.8</v>
          </cell>
          <cell r="J101">
            <v>0</v>
          </cell>
        </row>
        <row r="102">
          <cell r="A102" t="str">
            <v>사용고재</v>
          </cell>
          <cell r="B102" t="str">
            <v>주재료의 30%</v>
          </cell>
          <cell r="C102" t="str">
            <v>식</v>
          </cell>
          <cell r="D102">
            <v>1</v>
          </cell>
          <cell r="E102">
            <v>17867</v>
          </cell>
          <cell r="F102">
            <v>5360.1</v>
          </cell>
          <cell r="H102">
            <v>0</v>
          </cell>
          <cell r="J102">
            <v>0</v>
          </cell>
        </row>
        <row r="103">
          <cell r="A103" t="str">
            <v>計 (1회사용)</v>
          </cell>
          <cell r="F103">
            <v>12816</v>
          </cell>
          <cell r="H103">
            <v>27810</v>
          </cell>
          <cell r="J103">
            <v>0</v>
          </cell>
        </row>
        <row r="104">
          <cell r="A104" t="str">
            <v>2회사용시</v>
          </cell>
          <cell r="E104">
            <v>0.56999999999999995</v>
          </cell>
          <cell r="F104">
            <v>7305</v>
          </cell>
          <cell r="G104">
            <v>0.6</v>
          </cell>
          <cell r="H104">
            <v>16686</v>
          </cell>
          <cell r="J104">
            <v>0</v>
          </cell>
        </row>
        <row r="105">
          <cell r="A105" t="str">
            <v>3회사용시</v>
          </cell>
          <cell r="E105">
            <v>0.46100000000000002</v>
          </cell>
          <cell r="F105">
            <v>5908</v>
          </cell>
          <cell r="G105">
            <v>0.47099999999999997</v>
          </cell>
          <cell r="H105">
            <v>13098</v>
          </cell>
          <cell r="J105">
            <v>0</v>
          </cell>
        </row>
        <row r="106">
          <cell r="A106" t="str">
            <v>4회사용시</v>
          </cell>
          <cell r="E106">
            <v>0.40100000000000002</v>
          </cell>
          <cell r="F106">
            <v>5139</v>
          </cell>
          <cell r="G106">
            <v>0.4</v>
          </cell>
          <cell r="H106">
            <v>11124</v>
          </cell>
          <cell r="J106">
            <v>0</v>
          </cell>
        </row>
        <row r="107">
          <cell r="A107" t="str">
            <v>5회사용시</v>
          </cell>
          <cell r="E107">
            <v>0.371</v>
          </cell>
          <cell r="F107">
            <v>4754</v>
          </cell>
          <cell r="G107">
            <v>0.34200000000000003</v>
          </cell>
          <cell r="H107">
            <v>9511</v>
          </cell>
          <cell r="J107">
            <v>0</v>
          </cell>
        </row>
        <row r="108">
          <cell r="A108" t="str">
            <v>6회사용시</v>
          </cell>
          <cell r="E108">
            <v>0.34699999999999998</v>
          </cell>
          <cell r="F108">
            <v>4447</v>
          </cell>
          <cell r="G108">
            <v>0.32</v>
          </cell>
          <cell r="H108">
            <v>8899</v>
          </cell>
          <cell r="J108">
            <v>0</v>
          </cell>
        </row>
        <row r="109">
          <cell r="A109" t="str">
            <v xml:space="preserve">&lt;附表 50&gt;  </v>
          </cell>
        </row>
        <row r="110">
          <cell r="A110" t="str">
            <v>名  稱 : 비계설치</v>
          </cell>
          <cell r="J110" t="str">
            <v>單位 : 공/㎥當</v>
          </cell>
        </row>
        <row r="111">
          <cell r="A111" t="str">
            <v>區    分</v>
          </cell>
          <cell r="B111" t="str">
            <v>材質 및 規格</v>
          </cell>
          <cell r="C111" t="str">
            <v>單位</v>
          </cell>
          <cell r="D111" t="str">
            <v>數    量</v>
          </cell>
          <cell r="E111" t="str">
            <v>材       料       費</v>
          </cell>
          <cell r="G111" t="str">
            <v xml:space="preserve">        勞       務       費</v>
          </cell>
          <cell r="I111" t="str">
            <v>經              費</v>
          </cell>
        </row>
        <row r="112">
          <cell r="A112" t="str">
            <v>工 種 別</v>
          </cell>
          <cell r="E112" t="str">
            <v>單  價</v>
          </cell>
          <cell r="F112" t="str">
            <v>金      額</v>
          </cell>
          <cell r="G112" t="str">
            <v>單  價</v>
          </cell>
          <cell r="H112" t="str">
            <v>金      額</v>
          </cell>
          <cell r="I112" t="str">
            <v>單  價</v>
          </cell>
          <cell r="J112" t="str">
            <v>金      額</v>
          </cell>
        </row>
        <row r="113">
          <cell r="A113" t="str">
            <v>원목</v>
          </cell>
          <cell r="C113" t="str">
            <v>㎥</v>
          </cell>
          <cell r="D113">
            <v>9.4E-2</v>
          </cell>
          <cell r="E113">
            <v>148203</v>
          </cell>
          <cell r="F113">
            <v>13931</v>
          </cell>
          <cell r="H113">
            <v>0</v>
          </cell>
          <cell r="J113">
            <v>0</v>
          </cell>
        </row>
        <row r="114">
          <cell r="A114" t="str">
            <v>판재</v>
          </cell>
          <cell r="C114" t="str">
            <v>㎥</v>
          </cell>
          <cell r="D114">
            <v>1.5E-3</v>
          </cell>
          <cell r="E114">
            <v>326619</v>
          </cell>
          <cell r="F114">
            <v>489.9</v>
          </cell>
          <cell r="H114">
            <v>0</v>
          </cell>
          <cell r="J114">
            <v>0</v>
          </cell>
        </row>
        <row r="115">
          <cell r="A115" t="str">
            <v>철선</v>
          </cell>
          <cell r="B115" t="str">
            <v>＃8</v>
          </cell>
          <cell r="C115" t="str">
            <v>kg</v>
          </cell>
          <cell r="D115">
            <v>0.2</v>
          </cell>
          <cell r="E115">
            <v>450</v>
          </cell>
          <cell r="F115">
            <v>90</v>
          </cell>
          <cell r="H115">
            <v>0</v>
          </cell>
          <cell r="J115">
            <v>0</v>
          </cell>
        </row>
        <row r="116">
          <cell r="A116" t="str">
            <v>잡재료</v>
          </cell>
          <cell r="B116" t="str">
            <v>재료비의 5%</v>
          </cell>
          <cell r="C116" t="str">
            <v>식</v>
          </cell>
          <cell r="D116">
            <v>1</v>
          </cell>
          <cell r="E116">
            <v>14510</v>
          </cell>
          <cell r="F116">
            <v>725.5</v>
          </cell>
          <cell r="H116">
            <v>0</v>
          </cell>
          <cell r="J116">
            <v>0</v>
          </cell>
        </row>
        <row r="117">
          <cell r="A117" t="str">
            <v>비계공</v>
          </cell>
          <cell r="C117" t="str">
            <v>인</v>
          </cell>
          <cell r="D117">
            <v>2</v>
          </cell>
          <cell r="F117">
            <v>0</v>
          </cell>
          <cell r="G117">
            <v>78588</v>
          </cell>
          <cell r="H117">
            <v>157176</v>
          </cell>
          <cell r="J117">
            <v>0</v>
          </cell>
        </row>
        <row r="118">
          <cell r="A118" t="str">
            <v>보통인부</v>
          </cell>
          <cell r="C118" t="str">
            <v>인</v>
          </cell>
          <cell r="D118">
            <v>2</v>
          </cell>
          <cell r="F118">
            <v>0</v>
          </cell>
          <cell r="G118">
            <v>34947</v>
          </cell>
          <cell r="H118">
            <v>69894</v>
          </cell>
          <cell r="J118">
            <v>0</v>
          </cell>
        </row>
        <row r="119">
          <cell r="A119" t="str">
            <v xml:space="preserve">計 </v>
          </cell>
          <cell r="B119" t="str">
            <v>10공/㎥당</v>
          </cell>
          <cell r="F119">
            <v>15236</v>
          </cell>
          <cell r="H119">
            <v>227070</v>
          </cell>
          <cell r="J119">
            <v>0</v>
          </cell>
        </row>
        <row r="120">
          <cell r="A120" t="str">
            <v xml:space="preserve">計 </v>
          </cell>
          <cell r="B120" t="str">
            <v>공/㎥당</v>
          </cell>
          <cell r="F120">
            <v>1523</v>
          </cell>
          <cell r="H120">
            <v>22707</v>
          </cell>
          <cell r="J120">
            <v>0</v>
          </cell>
        </row>
        <row r="121">
          <cell r="A121" t="str">
            <v>1회사용시</v>
          </cell>
          <cell r="E121">
            <v>1</v>
          </cell>
          <cell r="F121">
            <v>1523</v>
          </cell>
          <cell r="G121">
            <v>1</v>
          </cell>
          <cell r="H121">
            <v>22707</v>
          </cell>
          <cell r="J121">
            <v>0</v>
          </cell>
        </row>
        <row r="122">
          <cell r="A122" t="str">
            <v>2회사용시</v>
          </cell>
          <cell r="E122">
            <v>0.67</v>
          </cell>
          <cell r="F122">
            <v>1020</v>
          </cell>
          <cell r="G122">
            <v>1</v>
          </cell>
          <cell r="H122">
            <v>22707</v>
          </cell>
          <cell r="J122">
            <v>0</v>
          </cell>
        </row>
        <row r="123">
          <cell r="A123" t="str">
            <v>3회사용시</v>
          </cell>
          <cell r="E123">
            <v>0.56499999999999995</v>
          </cell>
          <cell r="F123">
            <v>860</v>
          </cell>
          <cell r="G123">
            <v>1</v>
          </cell>
          <cell r="H123">
            <v>22707</v>
          </cell>
          <cell r="J123">
            <v>0</v>
          </cell>
        </row>
        <row r="124">
          <cell r="A124" t="str">
            <v>4회사용시</v>
          </cell>
          <cell r="E124">
            <v>0.51600000000000001</v>
          </cell>
          <cell r="F124">
            <v>785</v>
          </cell>
          <cell r="G124">
            <v>1</v>
          </cell>
          <cell r="H124">
            <v>22707</v>
          </cell>
          <cell r="J124">
            <v>0</v>
          </cell>
        </row>
        <row r="125">
          <cell r="A125" t="str">
            <v>5회사용시</v>
          </cell>
          <cell r="E125">
            <v>0.48899999999999999</v>
          </cell>
          <cell r="F125">
            <v>744</v>
          </cell>
          <cell r="G125">
            <v>1</v>
          </cell>
          <cell r="H125">
            <v>22707</v>
          </cell>
          <cell r="J125">
            <v>0</v>
          </cell>
        </row>
        <row r="126">
          <cell r="A126" t="str">
            <v>6회사용시</v>
          </cell>
          <cell r="E126">
            <v>0.47299999999999998</v>
          </cell>
          <cell r="F126">
            <v>720</v>
          </cell>
          <cell r="G126">
            <v>1</v>
          </cell>
          <cell r="H126">
            <v>22707</v>
          </cell>
          <cell r="J126">
            <v>0</v>
          </cell>
        </row>
        <row r="127">
          <cell r="A127" t="str">
            <v xml:space="preserve">&lt;附表 51&gt;  </v>
          </cell>
        </row>
        <row r="128">
          <cell r="A128" t="str">
            <v>名  稱 : 잡석깔기</v>
          </cell>
          <cell r="J128" t="str">
            <v>單位 : 원/㎥當</v>
          </cell>
        </row>
        <row r="129">
          <cell r="A129" t="str">
            <v>區    分</v>
          </cell>
          <cell r="B129" t="str">
            <v>材質 및 規格</v>
          </cell>
          <cell r="C129" t="str">
            <v>單位</v>
          </cell>
          <cell r="D129" t="str">
            <v>數    量</v>
          </cell>
          <cell r="E129" t="str">
            <v>材       料       費</v>
          </cell>
          <cell r="G129" t="str">
            <v xml:space="preserve">        勞       務       費</v>
          </cell>
          <cell r="I129" t="str">
            <v>經              費</v>
          </cell>
        </row>
        <row r="130">
          <cell r="A130" t="str">
            <v>工 種 別</v>
          </cell>
          <cell r="E130" t="str">
            <v>單  價</v>
          </cell>
          <cell r="F130" t="str">
            <v>金      額</v>
          </cell>
          <cell r="G130" t="str">
            <v>單  價</v>
          </cell>
          <cell r="H130" t="str">
            <v>金      額</v>
          </cell>
          <cell r="I130" t="str">
            <v>單  價</v>
          </cell>
          <cell r="J130" t="str">
            <v>金      額</v>
          </cell>
        </row>
        <row r="131">
          <cell r="A131" t="str">
            <v>잡석</v>
          </cell>
          <cell r="C131" t="str">
            <v>인</v>
          </cell>
          <cell r="D131">
            <v>1.04</v>
          </cell>
          <cell r="E131">
            <v>8000</v>
          </cell>
          <cell r="F131">
            <v>8320</v>
          </cell>
          <cell r="H131">
            <v>0</v>
          </cell>
          <cell r="J131">
            <v>0</v>
          </cell>
        </row>
        <row r="132">
          <cell r="A132" t="str">
            <v>보통인부</v>
          </cell>
          <cell r="C132" t="str">
            <v>인</v>
          </cell>
          <cell r="D132">
            <v>0.6</v>
          </cell>
          <cell r="F132">
            <v>0</v>
          </cell>
          <cell r="G132">
            <v>34947</v>
          </cell>
          <cell r="H132">
            <v>20968.2</v>
          </cell>
          <cell r="J132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5">
          <cell r="F135">
            <v>0</v>
          </cell>
          <cell r="H135">
            <v>0</v>
          </cell>
          <cell r="J135">
            <v>0</v>
          </cell>
        </row>
        <row r="136">
          <cell r="F136">
            <v>0</v>
          </cell>
          <cell r="H136">
            <v>0</v>
          </cell>
          <cell r="J136">
            <v>0</v>
          </cell>
        </row>
        <row r="137">
          <cell r="F137">
            <v>0</v>
          </cell>
          <cell r="H137">
            <v>0</v>
          </cell>
          <cell r="J137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39">
          <cell r="F139">
            <v>0</v>
          </cell>
          <cell r="H139">
            <v>0</v>
          </cell>
          <cell r="J139">
            <v>0</v>
          </cell>
        </row>
        <row r="140">
          <cell r="F140">
            <v>0</v>
          </cell>
          <cell r="H140">
            <v>0</v>
          </cell>
          <cell r="J140">
            <v>0</v>
          </cell>
        </row>
        <row r="141">
          <cell r="F141">
            <v>0</v>
          </cell>
          <cell r="H141">
            <v>0</v>
          </cell>
          <cell r="J141">
            <v>0</v>
          </cell>
        </row>
        <row r="142">
          <cell r="F142">
            <v>0</v>
          </cell>
          <cell r="H142">
            <v>0</v>
          </cell>
          <cell r="J142">
            <v>0</v>
          </cell>
        </row>
        <row r="143">
          <cell r="F143">
            <v>0</v>
          </cell>
          <cell r="H143">
            <v>0</v>
          </cell>
          <cell r="J143">
            <v>0</v>
          </cell>
        </row>
        <row r="144">
          <cell r="A144" t="str">
            <v>計</v>
          </cell>
          <cell r="F144">
            <v>8320</v>
          </cell>
          <cell r="H144">
            <v>20968</v>
          </cell>
          <cell r="J144">
            <v>0</v>
          </cell>
        </row>
        <row r="145">
          <cell r="A145" t="str">
            <v xml:space="preserve">&lt;附表 52&gt;  </v>
          </cell>
        </row>
        <row r="146">
          <cell r="A146" t="str">
            <v>名  稱 : 잡석채우기</v>
          </cell>
          <cell r="J146" t="str">
            <v>單位 : 원/㎥當</v>
          </cell>
        </row>
        <row r="147">
          <cell r="A147" t="str">
            <v>區    分</v>
          </cell>
          <cell r="B147" t="str">
            <v>材質 및 規格</v>
          </cell>
          <cell r="C147" t="str">
            <v>單位</v>
          </cell>
          <cell r="D147" t="str">
            <v>數    量</v>
          </cell>
          <cell r="E147" t="str">
            <v>材       料       費</v>
          </cell>
          <cell r="G147" t="str">
            <v xml:space="preserve">        勞       務       費</v>
          </cell>
          <cell r="I147" t="str">
            <v>經              費</v>
          </cell>
        </row>
        <row r="148">
          <cell r="A148" t="str">
            <v>工 種 別</v>
          </cell>
          <cell r="E148" t="str">
            <v>單  價</v>
          </cell>
          <cell r="F148" t="str">
            <v>金      額</v>
          </cell>
          <cell r="G148" t="str">
            <v>單  價</v>
          </cell>
          <cell r="H148" t="str">
            <v>金      額</v>
          </cell>
          <cell r="I148" t="str">
            <v>單  價</v>
          </cell>
          <cell r="J148" t="str">
            <v>金      額</v>
          </cell>
        </row>
        <row r="149">
          <cell r="A149" t="str">
            <v>잡석</v>
          </cell>
          <cell r="C149" t="str">
            <v>인</v>
          </cell>
          <cell r="D149">
            <v>1.04</v>
          </cell>
          <cell r="E149">
            <v>8000</v>
          </cell>
          <cell r="F149">
            <v>8320</v>
          </cell>
          <cell r="H149">
            <v>0</v>
          </cell>
          <cell r="J149">
            <v>0</v>
          </cell>
        </row>
        <row r="150">
          <cell r="A150" t="str">
            <v>보통인부</v>
          </cell>
          <cell r="C150" t="str">
            <v>인</v>
          </cell>
          <cell r="D150">
            <v>0.65</v>
          </cell>
          <cell r="F150">
            <v>0</v>
          </cell>
          <cell r="G150">
            <v>34947</v>
          </cell>
          <cell r="H150">
            <v>22715.5</v>
          </cell>
          <cell r="J150">
            <v>0</v>
          </cell>
        </row>
        <row r="151">
          <cell r="F151">
            <v>0</v>
          </cell>
          <cell r="H151">
            <v>0</v>
          </cell>
          <cell r="J151">
            <v>0</v>
          </cell>
        </row>
        <row r="152">
          <cell r="F152">
            <v>0</v>
          </cell>
          <cell r="H152">
            <v>0</v>
          </cell>
          <cell r="J152">
            <v>0</v>
          </cell>
        </row>
        <row r="153">
          <cell r="F153">
            <v>0</v>
          </cell>
          <cell r="H153">
            <v>0</v>
          </cell>
          <cell r="J153">
            <v>0</v>
          </cell>
        </row>
        <row r="154">
          <cell r="F154">
            <v>0</v>
          </cell>
          <cell r="H154">
            <v>0</v>
          </cell>
          <cell r="J154">
            <v>0</v>
          </cell>
        </row>
        <row r="155">
          <cell r="F155">
            <v>0</v>
          </cell>
          <cell r="H155">
            <v>0</v>
          </cell>
          <cell r="J155">
            <v>0</v>
          </cell>
        </row>
        <row r="156">
          <cell r="F156">
            <v>0</v>
          </cell>
          <cell r="H156">
            <v>0</v>
          </cell>
          <cell r="J156">
            <v>0</v>
          </cell>
        </row>
        <row r="157">
          <cell r="F157">
            <v>0</v>
          </cell>
          <cell r="H157">
            <v>0</v>
          </cell>
          <cell r="J157">
            <v>0</v>
          </cell>
        </row>
        <row r="158">
          <cell r="F158">
            <v>0</v>
          </cell>
          <cell r="H158">
            <v>0</v>
          </cell>
          <cell r="J158">
            <v>0</v>
          </cell>
        </row>
        <row r="159">
          <cell r="F159">
            <v>0</v>
          </cell>
          <cell r="H159">
            <v>0</v>
          </cell>
          <cell r="J159">
            <v>0</v>
          </cell>
        </row>
        <row r="160">
          <cell r="F160">
            <v>0</v>
          </cell>
          <cell r="H160">
            <v>0</v>
          </cell>
          <cell r="J160">
            <v>0</v>
          </cell>
        </row>
        <row r="161">
          <cell r="F161">
            <v>0</v>
          </cell>
          <cell r="H161">
            <v>0</v>
          </cell>
          <cell r="J161">
            <v>0</v>
          </cell>
        </row>
        <row r="162">
          <cell r="A162" t="str">
            <v>計</v>
          </cell>
          <cell r="F162">
            <v>8320</v>
          </cell>
          <cell r="H162">
            <v>22715</v>
          </cell>
          <cell r="J16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표지(1)"/>
      <sheetName val="표지(2)"/>
      <sheetName val="본문"/>
      <sheetName val="목차"/>
      <sheetName val="개발비용"/>
      <sheetName val="비교표(1)"/>
      <sheetName val="비교표(2)"/>
      <sheetName val="물량비교"/>
      <sheetName val="총괄내역"/>
      <sheetName val="공종내역"/>
      <sheetName val="부표"/>
      <sheetName val="기계일위"/>
      <sheetName val="일위대가"/>
      <sheetName val="포장일위"/>
      <sheetName val="포장기계일위"/>
      <sheetName val="기본일위"/>
      <sheetName val="기계경비"/>
      <sheetName val="토적집계"/>
      <sheetName val="토적표"/>
      <sheetName val="구조토적"/>
      <sheetName val="옹벽수량산출"/>
      <sheetName val="배수관"/>
      <sheetName val="THP관"/>
      <sheetName val="맨홀(1)"/>
      <sheetName val="L옹벽"/>
      <sheetName val="기타경비"/>
      <sheetName val="간지"/>
      <sheetName val="사진표지"/>
      <sheetName val="사진"/>
      <sheetName val="사진표지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 xml:space="preserve">&lt;부표 27&gt;  </v>
          </cell>
        </row>
        <row r="2">
          <cell r="A2" t="str">
            <v>공 종 : 모르터 ( 1 : 2 )</v>
          </cell>
          <cell r="J2" t="str">
            <v>단위 : 원/㎥당</v>
          </cell>
          <cell r="L2" t="str">
            <v>주  요  자  재  단  가  표</v>
          </cell>
        </row>
        <row r="3">
          <cell r="A3" t="str">
            <v>구   분</v>
          </cell>
          <cell r="B3" t="str">
            <v>규   격</v>
          </cell>
          <cell r="C3" t="str">
            <v>단위</v>
          </cell>
          <cell r="D3" t="str">
            <v>수  량</v>
          </cell>
          <cell r="E3" t="str">
            <v>재    료    비</v>
          </cell>
          <cell r="G3" t="str">
            <v>노    무    비</v>
          </cell>
          <cell r="I3" t="str">
            <v>경        비</v>
          </cell>
          <cell r="L3" t="str">
            <v>철근</v>
          </cell>
          <cell r="M3">
            <v>300000</v>
          </cell>
          <cell r="O3" t="str">
            <v>모래</v>
          </cell>
          <cell r="P3">
            <v>16000</v>
          </cell>
        </row>
        <row r="4">
          <cell r="A4" t="str">
            <v>비   목</v>
          </cell>
          <cell r="E4" t="str">
            <v>단  가</v>
          </cell>
          <cell r="F4" t="str">
            <v>금   액</v>
          </cell>
          <cell r="G4" t="str">
            <v>단  가</v>
          </cell>
          <cell r="H4" t="str">
            <v>금   액</v>
          </cell>
          <cell r="I4" t="str">
            <v>단  가</v>
          </cell>
          <cell r="J4" t="str">
            <v>금   액</v>
          </cell>
          <cell r="L4" t="str">
            <v>철선 # 8</v>
          </cell>
          <cell r="M4">
            <v>420</v>
          </cell>
          <cell r="O4" t="str">
            <v>잡석</v>
          </cell>
          <cell r="P4">
            <v>12000</v>
          </cell>
        </row>
        <row r="5">
          <cell r="A5" t="str">
            <v>시멘트</v>
          </cell>
          <cell r="C5" t="str">
            <v>kg</v>
          </cell>
          <cell r="D5">
            <v>680</v>
          </cell>
          <cell r="E5">
            <v>69.3</v>
          </cell>
          <cell r="F5">
            <v>47124</v>
          </cell>
          <cell r="H5">
            <v>0</v>
          </cell>
          <cell r="J5">
            <v>0</v>
          </cell>
          <cell r="L5" t="str">
            <v>철선 # 20</v>
          </cell>
          <cell r="M5">
            <v>520</v>
          </cell>
          <cell r="O5" t="str">
            <v>보조기층재</v>
          </cell>
          <cell r="P5">
            <v>12000</v>
          </cell>
        </row>
        <row r="6">
          <cell r="A6" t="str">
            <v>모래</v>
          </cell>
          <cell r="C6" t="str">
            <v>㎥</v>
          </cell>
          <cell r="D6">
            <v>0.98</v>
          </cell>
          <cell r="E6">
            <v>16000</v>
          </cell>
          <cell r="F6">
            <v>15680</v>
          </cell>
          <cell r="H6">
            <v>0</v>
          </cell>
          <cell r="J6">
            <v>0</v>
          </cell>
          <cell r="K6">
            <v>15400</v>
          </cell>
          <cell r="L6" t="str">
            <v>못  N75</v>
          </cell>
          <cell r="M6">
            <v>552</v>
          </cell>
          <cell r="O6" t="str">
            <v>시멘트</v>
          </cell>
          <cell r="P6">
            <v>69.3</v>
          </cell>
          <cell r="Q6">
            <v>2200</v>
          </cell>
        </row>
        <row r="7">
          <cell r="A7" t="str">
            <v>보통인부</v>
          </cell>
          <cell r="C7" t="str">
            <v>인</v>
          </cell>
          <cell r="D7">
            <v>1</v>
          </cell>
          <cell r="F7">
            <v>0</v>
          </cell>
          <cell r="G7">
            <v>45031</v>
          </cell>
          <cell r="H7">
            <v>45031</v>
          </cell>
          <cell r="J7">
            <v>0</v>
          </cell>
          <cell r="K7">
            <v>900</v>
          </cell>
          <cell r="L7" t="str">
            <v>각재</v>
          </cell>
          <cell r="M7">
            <v>359281.43712574849</v>
          </cell>
          <cell r="O7" t="str">
            <v>판재</v>
          </cell>
          <cell r="P7">
            <v>411764.70588235295</v>
          </cell>
          <cell r="Q7">
            <v>419161.59999999998</v>
          </cell>
        </row>
        <row r="8">
          <cell r="F8">
            <v>0</v>
          </cell>
          <cell r="H8">
            <v>0</v>
          </cell>
          <cell r="J8">
            <v>0</v>
          </cell>
          <cell r="K8">
            <v>528</v>
          </cell>
          <cell r="L8" t="str">
            <v>원목</v>
          </cell>
          <cell r="M8">
            <v>164670.65868263473</v>
          </cell>
          <cell r="O8" t="str">
            <v>합판</v>
          </cell>
          <cell r="P8">
            <v>6037.91</v>
          </cell>
          <cell r="Q8">
            <v>6037.9181258302133</v>
          </cell>
        </row>
        <row r="9">
          <cell r="F9">
            <v>0</v>
          </cell>
          <cell r="H9">
            <v>0</v>
          </cell>
          <cell r="J9">
            <v>0</v>
          </cell>
          <cell r="M9" t="str">
            <v>미송젤싼거</v>
          </cell>
        </row>
        <row r="10">
          <cell r="F10">
            <v>0</v>
          </cell>
          <cell r="H10">
            <v>0</v>
          </cell>
          <cell r="J10">
            <v>0</v>
          </cell>
        </row>
        <row r="11">
          <cell r="F11">
            <v>0</v>
          </cell>
          <cell r="H11">
            <v>0</v>
          </cell>
          <cell r="J11">
            <v>0</v>
          </cell>
        </row>
        <row r="12">
          <cell r="F12">
            <v>0</v>
          </cell>
          <cell r="H12">
            <v>0</v>
          </cell>
          <cell r="J12">
            <v>0</v>
          </cell>
        </row>
        <row r="13">
          <cell r="F13">
            <v>0</v>
          </cell>
          <cell r="H13">
            <v>0</v>
          </cell>
          <cell r="J13">
            <v>0</v>
          </cell>
        </row>
        <row r="14">
          <cell r="F14">
            <v>0</v>
          </cell>
          <cell r="H14">
            <v>0</v>
          </cell>
          <cell r="J14">
            <v>0</v>
          </cell>
        </row>
        <row r="15">
          <cell r="F15">
            <v>0</v>
          </cell>
          <cell r="H15">
            <v>0</v>
          </cell>
          <cell r="J15">
            <v>0</v>
          </cell>
        </row>
        <row r="16">
          <cell r="F16">
            <v>0</v>
          </cell>
          <cell r="H16">
            <v>0</v>
          </cell>
          <cell r="J16">
            <v>0</v>
          </cell>
        </row>
        <row r="17">
          <cell r="F17">
            <v>0</v>
          </cell>
          <cell r="H17">
            <v>0</v>
          </cell>
          <cell r="J17">
            <v>0</v>
          </cell>
        </row>
        <row r="18">
          <cell r="A18" t="str">
            <v>계</v>
          </cell>
          <cell r="F18">
            <v>62804</v>
          </cell>
          <cell r="H18">
            <v>45031</v>
          </cell>
          <cell r="J18">
            <v>0</v>
          </cell>
        </row>
        <row r="19">
          <cell r="A19" t="str">
            <v xml:space="preserve">&lt;부표 28&gt;  </v>
          </cell>
        </row>
        <row r="20">
          <cell r="A20" t="str">
            <v>공 종 : 레미콘타설 ( 무근 )</v>
          </cell>
          <cell r="J20" t="str">
            <v>단위 : 원/㎥당</v>
          </cell>
        </row>
        <row r="21">
          <cell r="A21" t="str">
            <v>구   분</v>
          </cell>
          <cell r="B21" t="str">
            <v>규   격</v>
          </cell>
          <cell r="C21" t="str">
            <v>단위</v>
          </cell>
          <cell r="D21" t="str">
            <v>수  량</v>
          </cell>
          <cell r="E21" t="str">
            <v>재    료    비</v>
          </cell>
          <cell r="G21" t="str">
            <v>노    무    비</v>
          </cell>
          <cell r="I21" t="str">
            <v>경        비</v>
          </cell>
        </row>
        <row r="22">
          <cell r="A22" t="str">
            <v>비   목</v>
          </cell>
          <cell r="E22" t="str">
            <v>단  가</v>
          </cell>
          <cell r="F22" t="str">
            <v>금   액</v>
          </cell>
          <cell r="G22" t="str">
            <v>단  가</v>
          </cell>
          <cell r="H22" t="str">
            <v>금   액</v>
          </cell>
          <cell r="I22" t="str">
            <v>단  가</v>
          </cell>
          <cell r="J22" t="str">
            <v>금   액</v>
          </cell>
        </row>
        <row r="23">
          <cell r="A23" t="str">
            <v>콘크리트공</v>
          </cell>
          <cell r="C23" t="str">
            <v>인</v>
          </cell>
          <cell r="D23">
            <v>0.15</v>
          </cell>
          <cell r="F23">
            <v>0</v>
          </cell>
          <cell r="G23">
            <v>77157</v>
          </cell>
          <cell r="H23">
            <v>11573.5</v>
          </cell>
          <cell r="J23">
            <v>0</v>
          </cell>
        </row>
        <row r="24">
          <cell r="A24" t="str">
            <v>보통인부</v>
          </cell>
          <cell r="C24" t="str">
            <v>인</v>
          </cell>
          <cell r="D24">
            <v>0.27</v>
          </cell>
          <cell r="F24">
            <v>0</v>
          </cell>
          <cell r="G24">
            <v>45031</v>
          </cell>
          <cell r="H24">
            <v>12158.3</v>
          </cell>
          <cell r="J24">
            <v>0</v>
          </cell>
        </row>
        <row r="25">
          <cell r="F25">
            <v>0</v>
          </cell>
          <cell r="H25">
            <v>0</v>
          </cell>
          <cell r="J25">
            <v>0</v>
          </cell>
        </row>
        <row r="26">
          <cell r="F26">
            <v>0</v>
          </cell>
          <cell r="H26">
            <v>0</v>
          </cell>
          <cell r="J26">
            <v>0</v>
          </cell>
        </row>
        <row r="27">
          <cell r="F27">
            <v>0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F29">
            <v>0</v>
          </cell>
          <cell r="H29">
            <v>0</v>
          </cell>
          <cell r="J29">
            <v>0</v>
          </cell>
        </row>
        <row r="30">
          <cell r="F30">
            <v>0</v>
          </cell>
          <cell r="H30">
            <v>0</v>
          </cell>
          <cell r="J30">
            <v>0</v>
          </cell>
        </row>
        <row r="31">
          <cell r="F31">
            <v>0</v>
          </cell>
          <cell r="H31">
            <v>0</v>
          </cell>
          <cell r="J31">
            <v>0</v>
          </cell>
        </row>
        <row r="32">
          <cell r="F32">
            <v>0</v>
          </cell>
          <cell r="H32">
            <v>0</v>
          </cell>
          <cell r="J32">
            <v>0</v>
          </cell>
        </row>
        <row r="33">
          <cell r="F33">
            <v>0</v>
          </cell>
          <cell r="H33">
            <v>0</v>
          </cell>
          <cell r="J33">
            <v>0</v>
          </cell>
        </row>
        <row r="34">
          <cell r="F34">
            <v>0</v>
          </cell>
          <cell r="H34">
            <v>0</v>
          </cell>
          <cell r="J34">
            <v>0</v>
          </cell>
        </row>
        <row r="35">
          <cell r="F35">
            <v>0</v>
          </cell>
          <cell r="H35">
            <v>0</v>
          </cell>
          <cell r="J35">
            <v>0</v>
          </cell>
        </row>
        <row r="36">
          <cell r="A36" t="str">
            <v>계</v>
          </cell>
          <cell r="F36">
            <v>0</v>
          </cell>
          <cell r="H36">
            <v>23731</v>
          </cell>
          <cell r="J36">
            <v>0</v>
          </cell>
        </row>
        <row r="37">
          <cell r="A37" t="str">
            <v xml:space="preserve">&lt;부표 29&gt;  </v>
          </cell>
        </row>
        <row r="38">
          <cell r="A38" t="str">
            <v>공 종 : 레미콘타설 ( 철근 )</v>
          </cell>
          <cell r="J38" t="str">
            <v>단위 : 원/㎥당</v>
          </cell>
        </row>
        <row r="39">
          <cell r="A39" t="str">
            <v>구   분</v>
          </cell>
          <cell r="B39" t="str">
            <v>규   격</v>
          </cell>
          <cell r="C39" t="str">
            <v>단위</v>
          </cell>
          <cell r="D39" t="str">
            <v>수  량</v>
          </cell>
          <cell r="E39" t="str">
            <v>재    료    비</v>
          </cell>
          <cell r="G39" t="str">
            <v>노    무    비</v>
          </cell>
          <cell r="I39" t="str">
            <v>경        비</v>
          </cell>
        </row>
        <row r="40">
          <cell r="A40" t="str">
            <v>비   목</v>
          </cell>
          <cell r="E40" t="str">
            <v>단  가</v>
          </cell>
          <cell r="F40" t="str">
            <v>금   액</v>
          </cell>
          <cell r="G40" t="str">
            <v>단  가</v>
          </cell>
          <cell r="H40" t="str">
            <v>금   액</v>
          </cell>
          <cell r="I40" t="str">
            <v>단  가</v>
          </cell>
          <cell r="J40" t="str">
            <v>금   액</v>
          </cell>
        </row>
        <row r="41">
          <cell r="A41" t="str">
            <v>콘크리트공</v>
          </cell>
          <cell r="C41" t="str">
            <v>인</v>
          </cell>
          <cell r="D41">
            <v>0.17</v>
          </cell>
          <cell r="F41">
            <v>0</v>
          </cell>
          <cell r="G41">
            <v>77157</v>
          </cell>
          <cell r="H41">
            <v>13116.6</v>
          </cell>
          <cell r="J41">
            <v>0</v>
          </cell>
        </row>
        <row r="42">
          <cell r="A42" t="str">
            <v>보통인부</v>
          </cell>
          <cell r="C42" t="str">
            <v>인</v>
          </cell>
          <cell r="D42">
            <v>0.28999999999999998</v>
          </cell>
          <cell r="F42">
            <v>0</v>
          </cell>
          <cell r="G42">
            <v>45031</v>
          </cell>
          <cell r="H42">
            <v>13058.9</v>
          </cell>
          <cell r="J42">
            <v>0</v>
          </cell>
        </row>
        <row r="43">
          <cell r="F43">
            <v>0</v>
          </cell>
          <cell r="H43">
            <v>0</v>
          </cell>
          <cell r="J43">
            <v>0</v>
          </cell>
        </row>
        <row r="44">
          <cell r="F44">
            <v>0</v>
          </cell>
          <cell r="H44">
            <v>0</v>
          </cell>
          <cell r="J44">
            <v>0</v>
          </cell>
        </row>
        <row r="45">
          <cell r="F45">
            <v>0</v>
          </cell>
          <cell r="H45">
            <v>0</v>
          </cell>
          <cell r="J45">
            <v>0</v>
          </cell>
        </row>
        <row r="46">
          <cell r="F46">
            <v>0</v>
          </cell>
          <cell r="H46">
            <v>0</v>
          </cell>
          <cell r="J46">
            <v>0</v>
          </cell>
        </row>
        <row r="47">
          <cell r="F47">
            <v>0</v>
          </cell>
          <cell r="H47">
            <v>0</v>
          </cell>
          <cell r="J47">
            <v>0</v>
          </cell>
        </row>
        <row r="48">
          <cell r="F48">
            <v>0</v>
          </cell>
          <cell r="H48">
            <v>0</v>
          </cell>
          <cell r="J48">
            <v>0</v>
          </cell>
        </row>
        <row r="49">
          <cell r="F49">
            <v>0</v>
          </cell>
          <cell r="H49">
            <v>0</v>
          </cell>
          <cell r="J49">
            <v>0</v>
          </cell>
        </row>
        <row r="50">
          <cell r="F50">
            <v>0</v>
          </cell>
          <cell r="H50">
            <v>0</v>
          </cell>
          <cell r="J50">
            <v>0</v>
          </cell>
        </row>
        <row r="51">
          <cell r="F51">
            <v>0</v>
          </cell>
          <cell r="H51">
            <v>0</v>
          </cell>
          <cell r="J51">
            <v>0</v>
          </cell>
        </row>
        <row r="52">
          <cell r="F52">
            <v>0</v>
          </cell>
          <cell r="H52">
            <v>0</v>
          </cell>
          <cell r="J52">
            <v>0</v>
          </cell>
        </row>
        <row r="53">
          <cell r="F53">
            <v>0</v>
          </cell>
          <cell r="H53">
            <v>0</v>
          </cell>
          <cell r="J53">
            <v>0</v>
          </cell>
        </row>
        <row r="54">
          <cell r="A54" t="str">
            <v>계</v>
          </cell>
          <cell r="F54">
            <v>0</v>
          </cell>
          <cell r="H54">
            <v>26175</v>
          </cell>
          <cell r="J54">
            <v>0</v>
          </cell>
        </row>
        <row r="55">
          <cell r="A55" t="str">
            <v xml:space="preserve">&lt;부표 30&gt;  </v>
          </cell>
        </row>
        <row r="56">
          <cell r="A56" t="str">
            <v>공 종 : 철근가공 및 조립 ( 간단 )</v>
          </cell>
          <cell r="J56" t="str">
            <v>단위 : 원/TON당</v>
          </cell>
        </row>
        <row r="57">
          <cell r="A57" t="str">
            <v>구   분</v>
          </cell>
          <cell r="B57" t="str">
            <v>규   격</v>
          </cell>
          <cell r="C57" t="str">
            <v>단위</v>
          </cell>
          <cell r="D57" t="str">
            <v>수  량</v>
          </cell>
          <cell r="E57" t="str">
            <v>재    료    비</v>
          </cell>
          <cell r="G57" t="str">
            <v>노    무    비</v>
          </cell>
          <cell r="I57" t="str">
            <v>경        비</v>
          </cell>
        </row>
        <row r="58">
          <cell r="A58" t="str">
            <v>비   목</v>
          </cell>
          <cell r="E58" t="str">
            <v>단  가</v>
          </cell>
          <cell r="F58" t="str">
            <v>금   액</v>
          </cell>
          <cell r="G58" t="str">
            <v>단  가</v>
          </cell>
          <cell r="H58" t="str">
            <v>금   액</v>
          </cell>
          <cell r="I58" t="str">
            <v>단  가</v>
          </cell>
          <cell r="J58" t="str">
            <v>금   액</v>
          </cell>
        </row>
        <row r="59">
          <cell r="A59" t="str">
            <v>결속선</v>
          </cell>
          <cell r="B59" t="str">
            <v>＃20 m/m</v>
          </cell>
          <cell r="C59" t="str">
            <v>kg</v>
          </cell>
          <cell r="D59">
            <v>5</v>
          </cell>
          <cell r="E59">
            <v>520</v>
          </cell>
          <cell r="F59">
            <v>2600</v>
          </cell>
          <cell r="H59">
            <v>0</v>
          </cell>
          <cell r="J59">
            <v>0</v>
          </cell>
        </row>
        <row r="60">
          <cell r="A60" t="str">
            <v>철근공</v>
          </cell>
          <cell r="C60" t="str">
            <v>인</v>
          </cell>
          <cell r="D60">
            <v>3.4</v>
          </cell>
          <cell r="F60">
            <v>0</v>
          </cell>
          <cell r="G60">
            <v>84113</v>
          </cell>
          <cell r="H60">
            <v>285984.2</v>
          </cell>
          <cell r="J60">
            <v>0</v>
          </cell>
        </row>
        <row r="61">
          <cell r="A61" t="str">
            <v>보통인부</v>
          </cell>
          <cell r="C61" t="str">
            <v>인</v>
          </cell>
          <cell r="D61">
            <v>1.9</v>
          </cell>
          <cell r="F61">
            <v>0</v>
          </cell>
          <cell r="G61">
            <v>45031</v>
          </cell>
          <cell r="H61">
            <v>85558.9</v>
          </cell>
          <cell r="J61">
            <v>0</v>
          </cell>
        </row>
        <row r="62">
          <cell r="A62" t="str">
            <v>기구손료</v>
          </cell>
          <cell r="B62" t="str">
            <v>품의 2%</v>
          </cell>
          <cell r="C62" t="str">
            <v>식</v>
          </cell>
          <cell r="D62">
            <v>1</v>
          </cell>
          <cell r="E62">
            <v>371543</v>
          </cell>
          <cell r="F62">
            <v>7430.8</v>
          </cell>
          <cell r="H62">
            <v>0</v>
          </cell>
          <cell r="J62">
            <v>0</v>
          </cell>
        </row>
        <row r="63">
          <cell r="F63">
            <v>0</v>
          </cell>
          <cell r="H63">
            <v>0</v>
          </cell>
          <cell r="J63">
            <v>0</v>
          </cell>
        </row>
        <row r="64">
          <cell r="F64">
            <v>0</v>
          </cell>
          <cell r="H64">
            <v>0</v>
          </cell>
          <cell r="J64">
            <v>0</v>
          </cell>
        </row>
        <row r="65">
          <cell r="F65">
            <v>0</v>
          </cell>
          <cell r="H65">
            <v>0</v>
          </cell>
          <cell r="J65">
            <v>0</v>
          </cell>
        </row>
        <row r="66">
          <cell r="F66">
            <v>0</v>
          </cell>
          <cell r="H66">
            <v>0</v>
          </cell>
          <cell r="J66">
            <v>0</v>
          </cell>
        </row>
        <row r="67">
          <cell r="F67">
            <v>0</v>
          </cell>
          <cell r="H67">
            <v>0</v>
          </cell>
          <cell r="J67">
            <v>0</v>
          </cell>
        </row>
        <row r="68">
          <cell r="F68">
            <v>0</v>
          </cell>
          <cell r="H68">
            <v>0</v>
          </cell>
          <cell r="J68">
            <v>0</v>
          </cell>
        </row>
        <row r="69">
          <cell r="F69">
            <v>0</v>
          </cell>
          <cell r="H69">
            <v>0</v>
          </cell>
          <cell r="J69">
            <v>0</v>
          </cell>
        </row>
        <row r="70">
          <cell r="F70">
            <v>0</v>
          </cell>
          <cell r="H70">
            <v>0</v>
          </cell>
          <cell r="J70">
            <v>0</v>
          </cell>
        </row>
        <row r="71">
          <cell r="F71">
            <v>0</v>
          </cell>
          <cell r="H71">
            <v>0</v>
          </cell>
          <cell r="J71">
            <v>0</v>
          </cell>
        </row>
        <row r="72">
          <cell r="A72" t="str">
            <v>계</v>
          </cell>
          <cell r="F72">
            <v>10030</v>
          </cell>
          <cell r="H72">
            <v>371543</v>
          </cell>
          <cell r="J72">
            <v>0</v>
          </cell>
        </row>
        <row r="73">
          <cell r="A73" t="str">
            <v xml:space="preserve">&lt;부표 31&gt;  </v>
          </cell>
        </row>
        <row r="74">
          <cell r="A74" t="str">
            <v>공 종 : 철근가공 및 조립 ( 보통 )</v>
          </cell>
          <cell r="J74" t="str">
            <v>단위 : 원/TON당</v>
          </cell>
        </row>
        <row r="75">
          <cell r="A75" t="str">
            <v>구   분</v>
          </cell>
          <cell r="B75" t="str">
            <v>규   격</v>
          </cell>
          <cell r="C75" t="str">
            <v>단위</v>
          </cell>
          <cell r="D75" t="str">
            <v>수  량</v>
          </cell>
          <cell r="E75" t="str">
            <v>재    료    비</v>
          </cell>
          <cell r="G75" t="str">
            <v>노    무    비</v>
          </cell>
          <cell r="I75" t="str">
            <v>경        비</v>
          </cell>
        </row>
        <row r="76">
          <cell r="A76" t="str">
            <v>비   목</v>
          </cell>
          <cell r="E76" t="str">
            <v>단  가</v>
          </cell>
          <cell r="F76" t="str">
            <v>금   액</v>
          </cell>
          <cell r="G76" t="str">
            <v>단  가</v>
          </cell>
          <cell r="H76" t="str">
            <v>금   액</v>
          </cell>
          <cell r="I76" t="str">
            <v>단  가</v>
          </cell>
          <cell r="J76" t="str">
            <v>금   액</v>
          </cell>
        </row>
        <row r="77">
          <cell r="A77" t="str">
            <v>결속선</v>
          </cell>
          <cell r="B77" t="str">
            <v>＃20 m/m</v>
          </cell>
          <cell r="C77" t="str">
            <v>kg</v>
          </cell>
          <cell r="D77">
            <v>6.5</v>
          </cell>
          <cell r="E77">
            <v>520</v>
          </cell>
          <cell r="F77">
            <v>3380</v>
          </cell>
          <cell r="H77">
            <v>0</v>
          </cell>
          <cell r="J77">
            <v>0</v>
          </cell>
        </row>
        <row r="78">
          <cell r="A78" t="str">
            <v>철근공</v>
          </cell>
          <cell r="C78" t="str">
            <v>인</v>
          </cell>
          <cell r="D78">
            <v>3.8</v>
          </cell>
          <cell r="F78">
            <v>0</v>
          </cell>
          <cell r="G78">
            <v>84113</v>
          </cell>
          <cell r="H78">
            <v>319629.40000000002</v>
          </cell>
          <cell r="J78">
            <v>0</v>
          </cell>
        </row>
        <row r="79">
          <cell r="A79" t="str">
            <v>보통인부</v>
          </cell>
          <cell r="C79" t="str">
            <v>인</v>
          </cell>
          <cell r="D79">
            <v>2.2000000000000002</v>
          </cell>
          <cell r="F79">
            <v>0</v>
          </cell>
          <cell r="G79">
            <v>45031</v>
          </cell>
          <cell r="H79">
            <v>99068.2</v>
          </cell>
          <cell r="J79">
            <v>0</v>
          </cell>
        </row>
        <row r="80">
          <cell r="A80" t="str">
            <v>기구손료</v>
          </cell>
          <cell r="B80" t="str">
            <v>품의 2%</v>
          </cell>
          <cell r="C80" t="str">
            <v>식</v>
          </cell>
          <cell r="D80">
            <v>1</v>
          </cell>
          <cell r="E80">
            <v>418697</v>
          </cell>
          <cell r="F80">
            <v>8373.9</v>
          </cell>
          <cell r="H80">
            <v>0</v>
          </cell>
          <cell r="J80">
            <v>0</v>
          </cell>
        </row>
        <row r="81">
          <cell r="F81">
            <v>0</v>
          </cell>
          <cell r="H81">
            <v>0</v>
          </cell>
          <cell r="J81">
            <v>0</v>
          </cell>
        </row>
        <row r="82">
          <cell r="F82">
            <v>0</v>
          </cell>
          <cell r="H82">
            <v>0</v>
          </cell>
          <cell r="J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</row>
        <row r="84">
          <cell r="F84">
            <v>0</v>
          </cell>
          <cell r="H84">
            <v>0</v>
          </cell>
          <cell r="J84">
            <v>0</v>
          </cell>
        </row>
        <row r="85">
          <cell r="F85">
            <v>0</v>
          </cell>
          <cell r="H85">
            <v>0</v>
          </cell>
          <cell r="J85">
            <v>0</v>
          </cell>
        </row>
        <row r="86">
          <cell r="F86">
            <v>0</v>
          </cell>
          <cell r="H86">
            <v>0</v>
          </cell>
          <cell r="J86">
            <v>0</v>
          </cell>
        </row>
        <row r="87">
          <cell r="F87">
            <v>0</v>
          </cell>
          <cell r="H87">
            <v>0</v>
          </cell>
          <cell r="J87">
            <v>0</v>
          </cell>
        </row>
        <row r="88">
          <cell r="F88">
            <v>0</v>
          </cell>
          <cell r="H88">
            <v>0</v>
          </cell>
          <cell r="J88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0">
          <cell r="A90" t="str">
            <v>계</v>
          </cell>
          <cell r="F90">
            <v>11753</v>
          </cell>
          <cell r="H90">
            <v>418697</v>
          </cell>
          <cell r="J90">
            <v>0</v>
          </cell>
        </row>
        <row r="91">
          <cell r="A91" t="str">
            <v xml:space="preserve">&lt;부표 32&gt;  </v>
          </cell>
        </row>
        <row r="92">
          <cell r="A92" t="str">
            <v>공 종 : 철근가공 및 조립 ( 복잡 )</v>
          </cell>
          <cell r="J92" t="str">
            <v>단위 : 원/TON당</v>
          </cell>
        </row>
        <row r="93">
          <cell r="A93" t="str">
            <v>구   분</v>
          </cell>
          <cell r="B93" t="str">
            <v>규   격</v>
          </cell>
          <cell r="C93" t="str">
            <v>단위</v>
          </cell>
          <cell r="D93" t="str">
            <v>수  량</v>
          </cell>
          <cell r="E93" t="str">
            <v>재    료    비</v>
          </cell>
          <cell r="G93" t="str">
            <v>노    무    비</v>
          </cell>
          <cell r="I93" t="str">
            <v>경        비</v>
          </cell>
        </row>
        <row r="94">
          <cell r="A94" t="str">
            <v>비   목</v>
          </cell>
          <cell r="E94" t="str">
            <v>단  가</v>
          </cell>
          <cell r="F94" t="str">
            <v>금   액</v>
          </cell>
          <cell r="G94" t="str">
            <v>단  가</v>
          </cell>
          <cell r="H94" t="str">
            <v>금   액</v>
          </cell>
          <cell r="I94" t="str">
            <v>단  가</v>
          </cell>
          <cell r="J94" t="str">
            <v>금   액</v>
          </cell>
        </row>
        <row r="95">
          <cell r="A95" t="str">
            <v>결속선</v>
          </cell>
          <cell r="B95" t="str">
            <v>＃20 m/m</v>
          </cell>
          <cell r="C95" t="str">
            <v>kg</v>
          </cell>
          <cell r="D95">
            <v>8</v>
          </cell>
          <cell r="E95">
            <v>520</v>
          </cell>
          <cell r="F95">
            <v>4160</v>
          </cell>
          <cell r="H95">
            <v>0</v>
          </cell>
          <cell r="J95">
            <v>0</v>
          </cell>
        </row>
        <row r="96">
          <cell r="A96" t="str">
            <v>철근공</v>
          </cell>
          <cell r="C96" t="str">
            <v>인</v>
          </cell>
          <cell r="D96">
            <v>4.2</v>
          </cell>
          <cell r="F96">
            <v>0</v>
          </cell>
          <cell r="G96">
            <v>84113</v>
          </cell>
          <cell r="H96">
            <v>353274.6</v>
          </cell>
          <cell r="J96">
            <v>0</v>
          </cell>
        </row>
        <row r="97">
          <cell r="A97" t="str">
            <v>보통인부</v>
          </cell>
          <cell r="C97" t="str">
            <v>인</v>
          </cell>
          <cell r="D97">
            <v>2.4</v>
          </cell>
          <cell r="F97">
            <v>0</v>
          </cell>
          <cell r="G97">
            <v>45031</v>
          </cell>
          <cell r="H97">
            <v>108074.4</v>
          </cell>
          <cell r="J97">
            <v>0</v>
          </cell>
        </row>
        <row r="98">
          <cell r="A98" t="str">
            <v>기구손료</v>
          </cell>
          <cell r="B98" t="str">
            <v>품의 2%</v>
          </cell>
          <cell r="C98" t="str">
            <v>식</v>
          </cell>
          <cell r="D98">
            <v>1</v>
          </cell>
          <cell r="E98">
            <v>461349</v>
          </cell>
          <cell r="F98">
            <v>9226.9</v>
          </cell>
          <cell r="H98">
            <v>0</v>
          </cell>
          <cell r="J98">
            <v>0</v>
          </cell>
        </row>
        <row r="99">
          <cell r="F99">
            <v>0</v>
          </cell>
          <cell r="H99">
            <v>0</v>
          </cell>
          <cell r="J99">
            <v>0</v>
          </cell>
        </row>
        <row r="100">
          <cell r="F100">
            <v>0</v>
          </cell>
          <cell r="H100">
            <v>0</v>
          </cell>
          <cell r="J100">
            <v>0</v>
          </cell>
        </row>
        <row r="101">
          <cell r="F101">
            <v>0</v>
          </cell>
          <cell r="H101">
            <v>0</v>
          </cell>
          <cell r="J101">
            <v>0</v>
          </cell>
        </row>
        <row r="102">
          <cell r="F102">
            <v>0</v>
          </cell>
          <cell r="H102">
            <v>0</v>
          </cell>
          <cell r="J102">
            <v>0</v>
          </cell>
        </row>
        <row r="103">
          <cell r="F103">
            <v>0</v>
          </cell>
          <cell r="H103">
            <v>0</v>
          </cell>
          <cell r="J103">
            <v>0</v>
          </cell>
        </row>
        <row r="104">
          <cell r="F104">
            <v>0</v>
          </cell>
          <cell r="H104">
            <v>0</v>
          </cell>
          <cell r="J104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7">
          <cell r="F107">
            <v>0</v>
          </cell>
          <cell r="H107">
            <v>0</v>
          </cell>
          <cell r="J107">
            <v>0</v>
          </cell>
        </row>
        <row r="108">
          <cell r="A108" t="str">
            <v>계</v>
          </cell>
          <cell r="F108">
            <v>13386</v>
          </cell>
          <cell r="H108">
            <v>461349</v>
          </cell>
          <cell r="J108">
            <v>0</v>
          </cell>
        </row>
        <row r="109">
          <cell r="A109" t="str">
            <v xml:space="preserve">&lt;부표 33&gt;  </v>
          </cell>
        </row>
        <row r="110">
          <cell r="A110" t="str">
            <v>공 종 : 합판거푸집</v>
          </cell>
          <cell r="J110" t="str">
            <v>단위 : 원/㎡당</v>
          </cell>
        </row>
        <row r="111">
          <cell r="A111" t="str">
            <v>구   분</v>
          </cell>
          <cell r="B111" t="str">
            <v>규   격</v>
          </cell>
          <cell r="C111" t="str">
            <v>단위</v>
          </cell>
          <cell r="D111" t="str">
            <v>수  량</v>
          </cell>
          <cell r="E111" t="str">
            <v>재    료    비</v>
          </cell>
          <cell r="G111" t="str">
            <v>노    무    비</v>
          </cell>
          <cell r="I111" t="str">
            <v>경        비</v>
          </cell>
        </row>
        <row r="112">
          <cell r="A112" t="str">
            <v>비   목</v>
          </cell>
          <cell r="E112" t="str">
            <v>단  가</v>
          </cell>
          <cell r="F112" t="str">
            <v>금   액</v>
          </cell>
          <cell r="G112" t="str">
            <v>단  가</v>
          </cell>
          <cell r="H112" t="str">
            <v>금   액</v>
          </cell>
          <cell r="I112" t="str">
            <v>단  가</v>
          </cell>
          <cell r="J112" t="str">
            <v>금   액</v>
          </cell>
        </row>
        <row r="113">
          <cell r="A113" t="str">
            <v>합판</v>
          </cell>
          <cell r="B113" t="str">
            <v>내수합판</v>
          </cell>
          <cell r="C113" t="str">
            <v>㎡</v>
          </cell>
          <cell r="D113">
            <v>1.03</v>
          </cell>
          <cell r="E113">
            <v>6037.91</v>
          </cell>
          <cell r="F113">
            <v>6219</v>
          </cell>
          <cell r="H113">
            <v>0</v>
          </cell>
          <cell r="J113">
            <v>0</v>
          </cell>
        </row>
        <row r="114">
          <cell r="A114" t="str">
            <v>목재</v>
          </cell>
          <cell r="C114" t="str">
            <v>㎥</v>
          </cell>
          <cell r="D114">
            <v>3.7999999999999999E-2</v>
          </cell>
          <cell r="E114">
            <v>359281.43712574849</v>
          </cell>
          <cell r="F114">
            <v>13652.6</v>
          </cell>
          <cell r="H114">
            <v>0</v>
          </cell>
          <cell r="J114">
            <v>0</v>
          </cell>
        </row>
        <row r="115">
          <cell r="A115" t="str">
            <v>철선</v>
          </cell>
          <cell r="B115" t="str">
            <v>＃8</v>
          </cell>
          <cell r="C115" t="str">
            <v>kg</v>
          </cell>
          <cell r="D115">
            <v>0.28999999999999998</v>
          </cell>
          <cell r="E115">
            <v>420</v>
          </cell>
          <cell r="F115">
            <v>121.8</v>
          </cell>
          <cell r="H115">
            <v>0</v>
          </cell>
          <cell r="J115">
            <v>0</v>
          </cell>
        </row>
        <row r="116">
          <cell r="A116" t="str">
            <v>못</v>
          </cell>
          <cell r="B116" t="str">
            <v>N 75</v>
          </cell>
          <cell r="C116" t="str">
            <v>kg</v>
          </cell>
          <cell r="D116">
            <v>0.2</v>
          </cell>
          <cell r="E116">
            <v>552</v>
          </cell>
          <cell r="F116">
            <v>110.4</v>
          </cell>
          <cell r="H116">
            <v>0</v>
          </cell>
          <cell r="J116">
            <v>0</v>
          </cell>
        </row>
        <row r="117">
          <cell r="A117" t="str">
            <v>박리제</v>
          </cell>
          <cell r="C117" t="str">
            <v>ℓ</v>
          </cell>
          <cell r="D117">
            <v>0.19</v>
          </cell>
          <cell r="E117">
            <v>330.71</v>
          </cell>
          <cell r="F117">
            <v>62.8</v>
          </cell>
          <cell r="H117">
            <v>0</v>
          </cell>
          <cell r="K117" t="str">
            <v>고유황4%(중유)</v>
          </cell>
        </row>
        <row r="118">
          <cell r="A118" t="str">
            <v>형틀목공</v>
          </cell>
          <cell r="C118" t="str">
            <v>인</v>
          </cell>
          <cell r="D118">
            <v>0.3</v>
          </cell>
          <cell r="F118">
            <v>0</v>
          </cell>
          <cell r="G118">
            <v>79997</v>
          </cell>
          <cell r="H118">
            <v>23999.1</v>
          </cell>
          <cell r="J118">
            <v>0</v>
          </cell>
        </row>
        <row r="119">
          <cell r="A119" t="str">
            <v>보통인부</v>
          </cell>
          <cell r="C119" t="str">
            <v>인</v>
          </cell>
          <cell r="D119">
            <v>0.25</v>
          </cell>
          <cell r="F119">
            <v>0</v>
          </cell>
          <cell r="G119">
            <v>45031</v>
          </cell>
          <cell r="H119">
            <v>11257.7</v>
          </cell>
          <cell r="J119">
            <v>0</v>
          </cell>
        </row>
        <row r="120">
          <cell r="A120" t="str">
            <v>사용고재</v>
          </cell>
          <cell r="B120" t="str">
            <v>주재료의 30%</v>
          </cell>
          <cell r="C120" t="str">
            <v>식</v>
          </cell>
          <cell r="D120">
            <v>1</v>
          </cell>
          <cell r="E120">
            <v>19871.599999999999</v>
          </cell>
          <cell r="F120">
            <v>5961.4</v>
          </cell>
          <cell r="H120">
            <v>0</v>
          </cell>
          <cell r="J120">
            <v>0</v>
          </cell>
        </row>
        <row r="121">
          <cell r="A121" t="str">
            <v>計 (1회사용)</v>
          </cell>
          <cell r="F121">
            <v>14205</v>
          </cell>
          <cell r="H121">
            <v>35256</v>
          </cell>
          <cell r="J121">
            <v>0</v>
          </cell>
        </row>
        <row r="122">
          <cell r="A122" t="str">
            <v>2회사용시</v>
          </cell>
          <cell r="E122">
            <v>0.56999999999999995</v>
          </cell>
          <cell r="F122">
            <v>8096</v>
          </cell>
          <cell r="G122">
            <v>0.6</v>
          </cell>
          <cell r="H122">
            <v>21153</v>
          </cell>
          <cell r="J122">
            <v>0</v>
          </cell>
        </row>
        <row r="123">
          <cell r="A123" t="str">
            <v>3회사용시</v>
          </cell>
          <cell r="E123">
            <v>0.46100000000000002</v>
          </cell>
          <cell r="F123">
            <v>6548</v>
          </cell>
          <cell r="G123">
            <v>0.47099999999999997</v>
          </cell>
          <cell r="H123">
            <v>16605</v>
          </cell>
          <cell r="J123">
            <v>0</v>
          </cell>
        </row>
        <row r="124">
          <cell r="A124" t="str">
            <v>4회사용시</v>
          </cell>
          <cell r="E124">
            <v>0.40100000000000002</v>
          </cell>
          <cell r="F124">
            <v>5696</v>
          </cell>
          <cell r="G124">
            <v>0.4</v>
          </cell>
          <cell r="H124">
            <v>14102</v>
          </cell>
          <cell r="J124">
            <v>0</v>
          </cell>
        </row>
        <row r="125">
          <cell r="A125" t="str">
            <v>5회사용시</v>
          </cell>
          <cell r="E125">
            <v>0.371</v>
          </cell>
          <cell r="F125">
            <v>5270</v>
          </cell>
          <cell r="G125">
            <v>0.34200000000000003</v>
          </cell>
          <cell r="H125">
            <v>12057</v>
          </cell>
          <cell r="J125">
            <v>0</v>
          </cell>
        </row>
        <row r="126">
          <cell r="A126" t="str">
            <v>6회사용시</v>
          </cell>
          <cell r="E126">
            <v>0.34699999999999998</v>
          </cell>
          <cell r="F126">
            <v>4929</v>
          </cell>
          <cell r="G126">
            <v>0.32</v>
          </cell>
          <cell r="H126">
            <v>11281</v>
          </cell>
          <cell r="J126">
            <v>0</v>
          </cell>
        </row>
        <row r="127">
          <cell r="A127" t="str">
            <v xml:space="preserve">&lt;부표 34&gt;  </v>
          </cell>
        </row>
        <row r="128">
          <cell r="A128" t="str">
            <v>공 종 : 비계설치</v>
          </cell>
          <cell r="J128" t="str">
            <v>단위 : 공/㎥당</v>
          </cell>
        </row>
        <row r="129">
          <cell r="A129" t="str">
            <v>구   분</v>
          </cell>
          <cell r="B129" t="str">
            <v>규   격</v>
          </cell>
          <cell r="C129" t="str">
            <v>단위</v>
          </cell>
          <cell r="D129" t="str">
            <v>수  량</v>
          </cell>
          <cell r="E129" t="str">
            <v>재    료    비</v>
          </cell>
          <cell r="G129" t="str">
            <v>노    무    비</v>
          </cell>
          <cell r="I129" t="str">
            <v>경        비</v>
          </cell>
        </row>
        <row r="130">
          <cell r="A130" t="str">
            <v>비   목</v>
          </cell>
          <cell r="E130" t="str">
            <v>단  가</v>
          </cell>
          <cell r="F130" t="str">
            <v>금   액</v>
          </cell>
          <cell r="G130" t="str">
            <v>단  가</v>
          </cell>
          <cell r="H130" t="str">
            <v>금   액</v>
          </cell>
          <cell r="I130" t="str">
            <v>단  가</v>
          </cell>
          <cell r="J130" t="str">
            <v>금   액</v>
          </cell>
        </row>
        <row r="131">
          <cell r="A131" t="str">
            <v>원목</v>
          </cell>
          <cell r="C131" t="str">
            <v>㎥</v>
          </cell>
          <cell r="D131">
            <v>9.4E-2</v>
          </cell>
          <cell r="E131">
            <v>164670.65868263473</v>
          </cell>
          <cell r="F131">
            <v>15479</v>
          </cell>
          <cell r="H131">
            <v>0</v>
          </cell>
          <cell r="J131">
            <v>0</v>
          </cell>
        </row>
        <row r="132">
          <cell r="A132" t="str">
            <v>판재</v>
          </cell>
          <cell r="C132" t="str">
            <v>㎥</v>
          </cell>
          <cell r="D132">
            <v>1.5E-3</v>
          </cell>
          <cell r="E132">
            <v>411764.70588235295</v>
          </cell>
          <cell r="F132">
            <v>617.6</v>
          </cell>
          <cell r="H132">
            <v>0</v>
          </cell>
          <cell r="J132">
            <v>0</v>
          </cell>
        </row>
        <row r="133">
          <cell r="A133" t="str">
            <v>철선</v>
          </cell>
          <cell r="B133" t="str">
            <v>＃8</v>
          </cell>
          <cell r="C133" t="str">
            <v>kg</v>
          </cell>
          <cell r="D133">
            <v>0.2</v>
          </cell>
          <cell r="E133">
            <v>420</v>
          </cell>
          <cell r="F133">
            <v>84</v>
          </cell>
          <cell r="H133">
            <v>0</v>
          </cell>
          <cell r="J133">
            <v>0</v>
          </cell>
        </row>
        <row r="134">
          <cell r="A134" t="str">
            <v>잡재료</v>
          </cell>
          <cell r="B134" t="str">
            <v>재료비의 5%</v>
          </cell>
          <cell r="C134" t="str">
            <v>식</v>
          </cell>
          <cell r="D134">
            <v>1</v>
          </cell>
          <cell r="E134">
            <v>16180</v>
          </cell>
          <cell r="F134">
            <v>809</v>
          </cell>
          <cell r="H134">
            <v>0</v>
          </cell>
          <cell r="J134">
            <v>0</v>
          </cell>
        </row>
        <row r="135">
          <cell r="A135" t="str">
            <v>비계공</v>
          </cell>
          <cell r="C135" t="str">
            <v>인</v>
          </cell>
          <cell r="D135">
            <v>2</v>
          </cell>
          <cell r="F135">
            <v>0</v>
          </cell>
          <cell r="G135">
            <v>80461</v>
          </cell>
          <cell r="H135">
            <v>160922</v>
          </cell>
          <cell r="J135">
            <v>0</v>
          </cell>
        </row>
        <row r="136">
          <cell r="A136" t="str">
            <v>보통인부</v>
          </cell>
          <cell r="C136" t="str">
            <v>인</v>
          </cell>
          <cell r="D136">
            <v>2</v>
          </cell>
          <cell r="F136">
            <v>0</v>
          </cell>
          <cell r="G136">
            <v>45031</v>
          </cell>
          <cell r="H136">
            <v>90062</v>
          </cell>
          <cell r="J136">
            <v>0</v>
          </cell>
        </row>
        <row r="137">
          <cell r="A137" t="str">
            <v>계</v>
          </cell>
          <cell r="B137" t="str">
            <v>10공/㎥당</v>
          </cell>
          <cell r="F137">
            <v>16989</v>
          </cell>
          <cell r="H137">
            <v>250984</v>
          </cell>
          <cell r="J137">
            <v>0</v>
          </cell>
        </row>
        <row r="138">
          <cell r="A138" t="str">
            <v>계 ÷ 10</v>
          </cell>
          <cell r="B138" t="str">
            <v>공/㎥당</v>
          </cell>
          <cell r="F138">
            <v>1698</v>
          </cell>
          <cell r="H138">
            <v>25098</v>
          </cell>
          <cell r="J138">
            <v>0</v>
          </cell>
        </row>
        <row r="139">
          <cell r="A139" t="str">
            <v>1회사용시</v>
          </cell>
          <cell r="E139">
            <v>1</v>
          </cell>
          <cell r="F139">
            <v>1698</v>
          </cell>
          <cell r="G139">
            <v>1</v>
          </cell>
          <cell r="H139">
            <v>25098</v>
          </cell>
          <cell r="J139">
            <v>0</v>
          </cell>
        </row>
        <row r="140">
          <cell r="A140" t="str">
            <v>2회사용시</v>
          </cell>
          <cell r="E140">
            <v>0.67</v>
          </cell>
          <cell r="F140">
            <v>1137</v>
          </cell>
          <cell r="G140">
            <v>1</v>
          </cell>
          <cell r="H140">
            <v>25098</v>
          </cell>
          <cell r="J140">
            <v>0</v>
          </cell>
        </row>
        <row r="141">
          <cell r="A141" t="str">
            <v>3회사용시</v>
          </cell>
          <cell r="E141">
            <v>0.56499999999999995</v>
          </cell>
          <cell r="F141">
            <v>959</v>
          </cell>
          <cell r="G141">
            <v>1</v>
          </cell>
          <cell r="H141">
            <v>25098</v>
          </cell>
          <cell r="J141">
            <v>0</v>
          </cell>
        </row>
        <row r="142">
          <cell r="A142" t="str">
            <v>4회사용시</v>
          </cell>
          <cell r="E142">
            <v>0.51600000000000001</v>
          </cell>
          <cell r="F142">
            <v>876</v>
          </cell>
          <cell r="G142">
            <v>1</v>
          </cell>
          <cell r="H142">
            <v>25098</v>
          </cell>
          <cell r="J142">
            <v>0</v>
          </cell>
        </row>
        <row r="143">
          <cell r="A143" t="str">
            <v>5회사용시</v>
          </cell>
          <cell r="E143">
            <v>0.48899999999999999</v>
          </cell>
          <cell r="F143">
            <v>830</v>
          </cell>
          <cell r="G143">
            <v>1</v>
          </cell>
          <cell r="H143">
            <v>25098</v>
          </cell>
          <cell r="J143">
            <v>0</v>
          </cell>
        </row>
        <row r="144">
          <cell r="A144" t="str">
            <v>6회사용시</v>
          </cell>
          <cell r="E144">
            <v>0.47299999999999998</v>
          </cell>
          <cell r="F144">
            <v>803</v>
          </cell>
          <cell r="G144">
            <v>1</v>
          </cell>
          <cell r="H144">
            <v>25098</v>
          </cell>
          <cell r="J144">
            <v>0</v>
          </cell>
        </row>
        <row r="145">
          <cell r="A145" t="str">
            <v xml:space="preserve">&lt;부표 35&gt;  </v>
          </cell>
        </row>
        <row r="146">
          <cell r="A146" t="str">
            <v>공 종 : 잡석깔기</v>
          </cell>
          <cell r="J146" t="str">
            <v>단위 : 원/㎥당</v>
          </cell>
        </row>
        <row r="147">
          <cell r="A147" t="str">
            <v>구   분</v>
          </cell>
          <cell r="B147" t="str">
            <v>규   격</v>
          </cell>
          <cell r="C147" t="str">
            <v>단위</v>
          </cell>
          <cell r="D147" t="str">
            <v>수  량</v>
          </cell>
          <cell r="E147" t="str">
            <v>재    료    비</v>
          </cell>
          <cell r="G147" t="str">
            <v>노    무    비</v>
          </cell>
          <cell r="I147" t="str">
            <v>경        비</v>
          </cell>
        </row>
        <row r="148">
          <cell r="A148" t="str">
            <v>비   목</v>
          </cell>
          <cell r="E148" t="str">
            <v>단  가</v>
          </cell>
          <cell r="F148" t="str">
            <v>금   액</v>
          </cell>
          <cell r="G148" t="str">
            <v>단  가</v>
          </cell>
          <cell r="H148" t="str">
            <v>금   액</v>
          </cell>
          <cell r="I148" t="str">
            <v>단  가</v>
          </cell>
          <cell r="J148" t="str">
            <v>금   액</v>
          </cell>
        </row>
        <row r="149">
          <cell r="A149" t="str">
            <v>잡석</v>
          </cell>
          <cell r="C149" t="str">
            <v>인</v>
          </cell>
          <cell r="D149">
            <v>1.04</v>
          </cell>
          <cell r="E149">
            <v>12000</v>
          </cell>
          <cell r="F149">
            <v>12480</v>
          </cell>
          <cell r="H149">
            <v>0</v>
          </cell>
          <cell r="J149">
            <v>0</v>
          </cell>
        </row>
        <row r="150">
          <cell r="A150" t="str">
            <v>보통인부</v>
          </cell>
          <cell r="C150" t="str">
            <v>인</v>
          </cell>
          <cell r="D150">
            <v>0.6</v>
          </cell>
          <cell r="F150">
            <v>0</v>
          </cell>
          <cell r="G150">
            <v>45031</v>
          </cell>
          <cell r="H150">
            <v>27018.6</v>
          </cell>
          <cell r="J150">
            <v>0</v>
          </cell>
        </row>
        <row r="151">
          <cell r="F151">
            <v>0</v>
          </cell>
          <cell r="H151">
            <v>0</v>
          </cell>
          <cell r="J151">
            <v>0</v>
          </cell>
        </row>
        <row r="152">
          <cell r="F152">
            <v>0</v>
          </cell>
          <cell r="H152">
            <v>0</v>
          </cell>
          <cell r="J152">
            <v>0</v>
          </cell>
        </row>
        <row r="153">
          <cell r="F153">
            <v>0</v>
          </cell>
          <cell r="H153">
            <v>0</v>
          </cell>
          <cell r="J153">
            <v>0</v>
          </cell>
        </row>
        <row r="154">
          <cell r="F154">
            <v>0</v>
          </cell>
          <cell r="H154">
            <v>0</v>
          </cell>
          <cell r="J154">
            <v>0</v>
          </cell>
        </row>
        <row r="155">
          <cell r="F155">
            <v>0</v>
          </cell>
          <cell r="H155">
            <v>0</v>
          </cell>
          <cell r="J155">
            <v>0</v>
          </cell>
        </row>
        <row r="156">
          <cell r="F156">
            <v>0</v>
          </cell>
          <cell r="H156">
            <v>0</v>
          </cell>
          <cell r="J156">
            <v>0</v>
          </cell>
        </row>
        <row r="157">
          <cell r="F157">
            <v>0</v>
          </cell>
          <cell r="H157">
            <v>0</v>
          </cell>
          <cell r="J157">
            <v>0</v>
          </cell>
        </row>
        <row r="158">
          <cell r="F158">
            <v>0</v>
          </cell>
          <cell r="H158">
            <v>0</v>
          </cell>
          <cell r="J158">
            <v>0</v>
          </cell>
        </row>
        <row r="159">
          <cell r="F159">
            <v>0</v>
          </cell>
          <cell r="H159">
            <v>0</v>
          </cell>
          <cell r="J159">
            <v>0</v>
          </cell>
        </row>
        <row r="160">
          <cell r="F160">
            <v>0</v>
          </cell>
          <cell r="H160">
            <v>0</v>
          </cell>
          <cell r="J160">
            <v>0</v>
          </cell>
        </row>
        <row r="161">
          <cell r="F161">
            <v>0</v>
          </cell>
          <cell r="H161">
            <v>0</v>
          </cell>
          <cell r="J161">
            <v>0</v>
          </cell>
        </row>
        <row r="162">
          <cell r="A162" t="str">
            <v>계</v>
          </cell>
          <cell r="F162">
            <v>12480</v>
          </cell>
          <cell r="H162">
            <v>27018</v>
          </cell>
          <cell r="J162">
            <v>0</v>
          </cell>
        </row>
        <row r="163">
          <cell r="A163" t="str">
            <v xml:space="preserve">&lt;부표 36&gt;  </v>
          </cell>
        </row>
        <row r="164">
          <cell r="A164" t="str">
            <v>공 종 : 잡석채우기</v>
          </cell>
          <cell r="J164" t="str">
            <v>단위 : 원/㎥당</v>
          </cell>
        </row>
        <row r="165">
          <cell r="A165" t="str">
            <v>구   분</v>
          </cell>
          <cell r="B165" t="str">
            <v>규   격</v>
          </cell>
          <cell r="C165" t="str">
            <v>단위</v>
          </cell>
          <cell r="D165" t="str">
            <v>수  량</v>
          </cell>
          <cell r="E165" t="str">
            <v>재    료    비</v>
          </cell>
          <cell r="G165" t="str">
            <v>노    무    비</v>
          </cell>
          <cell r="I165" t="str">
            <v>경        비</v>
          </cell>
        </row>
        <row r="166">
          <cell r="A166" t="str">
            <v>비   목</v>
          </cell>
          <cell r="E166" t="str">
            <v>단  가</v>
          </cell>
          <cell r="F166" t="str">
            <v>금   액</v>
          </cell>
          <cell r="G166" t="str">
            <v>단  가</v>
          </cell>
          <cell r="H166" t="str">
            <v>금   액</v>
          </cell>
          <cell r="I166" t="str">
            <v>단  가</v>
          </cell>
          <cell r="J166" t="str">
            <v>금   액</v>
          </cell>
        </row>
        <row r="167">
          <cell r="A167" t="str">
            <v>잡석</v>
          </cell>
          <cell r="C167" t="str">
            <v>인</v>
          </cell>
          <cell r="D167">
            <v>1.04</v>
          </cell>
          <cell r="E167">
            <v>12000</v>
          </cell>
          <cell r="F167">
            <v>12480</v>
          </cell>
          <cell r="H167">
            <v>0</v>
          </cell>
          <cell r="J167">
            <v>0</v>
          </cell>
        </row>
        <row r="168">
          <cell r="A168" t="str">
            <v>보통인부</v>
          </cell>
          <cell r="C168" t="str">
            <v>인</v>
          </cell>
          <cell r="D168">
            <v>0.65</v>
          </cell>
          <cell r="F168">
            <v>0</v>
          </cell>
          <cell r="G168">
            <v>45031</v>
          </cell>
          <cell r="H168">
            <v>29270.1</v>
          </cell>
          <cell r="J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</row>
        <row r="170">
          <cell r="F170">
            <v>0</v>
          </cell>
          <cell r="H170">
            <v>0</v>
          </cell>
          <cell r="J170">
            <v>0</v>
          </cell>
        </row>
        <row r="171">
          <cell r="F171">
            <v>0</v>
          </cell>
          <cell r="H171">
            <v>0</v>
          </cell>
          <cell r="J171">
            <v>0</v>
          </cell>
        </row>
        <row r="172">
          <cell r="F172">
            <v>0</v>
          </cell>
          <cell r="H172">
            <v>0</v>
          </cell>
          <cell r="J172">
            <v>0</v>
          </cell>
        </row>
        <row r="173">
          <cell r="F173">
            <v>0</v>
          </cell>
          <cell r="H173">
            <v>0</v>
          </cell>
          <cell r="J173">
            <v>0</v>
          </cell>
        </row>
        <row r="174">
          <cell r="F174">
            <v>0</v>
          </cell>
          <cell r="H174">
            <v>0</v>
          </cell>
          <cell r="J174">
            <v>0</v>
          </cell>
        </row>
        <row r="175">
          <cell r="F175">
            <v>0</v>
          </cell>
          <cell r="H175">
            <v>0</v>
          </cell>
          <cell r="J175">
            <v>0</v>
          </cell>
        </row>
        <row r="176">
          <cell r="F176">
            <v>0</v>
          </cell>
          <cell r="H176">
            <v>0</v>
          </cell>
          <cell r="J176">
            <v>0</v>
          </cell>
        </row>
        <row r="177">
          <cell r="F177">
            <v>0</v>
          </cell>
          <cell r="H177">
            <v>0</v>
          </cell>
          <cell r="J177">
            <v>0</v>
          </cell>
        </row>
        <row r="178">
          <cell r="F178">
            <v>0</v>
          </cell>
          <cell r="H178">
            <v>0</v>
          </cell>
          <cell r="J178">
            <v>0</v>
          </cell>
        </row>
        <row r="179">
          <cell r="F179">
            <v>0</v>
          </cell>
          <cell r="H179">
            <v>0</v>
          </cell>
          <cell r="J179">
            <v>0</v>
          </cell>
        </row>
        <row r="180">
          <cell r="A180" t="str">
            <v>계</v>
          </cell>
          <cell r="F180">
            <v>12480</v>
          </cell>
          <cell r="H180">
            <v>29270</v>
          </cell>
          <cell r="J180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본문 (2)"/>
      <sheetName val="목차"/>
      <sheetName val="개발비용"/>
      <sheetName val="총괄내역"/>
      <sheetName val="공종내역"/>
      <sheetName val="부표"/>
      <sheetName val="토적표"/>
      <sheetName val="기계일위"/>
      <sheetName val="일위대가"/>
      <sheetName val="포장일위"/>
      <sheetName val="기본일위"/>
      <sheetName val="기계경비"/>
      <sheetName val="기타경비"/>
      <sheetName val="간지"/>
      <sheetName val="수량1"/>
      <sheetName val="수량2"/>
      <sheetName val="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 xml:space="preserve">&lt;附表 37&gt;  </v>
          </cell>
        </row>
        <row r="2">
          <cell r="A2" t="str">
            <v>名  稱 : 모르터 ( 1 : 2 )</v>
          </cell>
          <cell r="J2" t="str">
            <v>單位 : 원/㎥當</v>
          </cell>
          <cell r="L2" t="str">
            <v>주  요  자  재  단  가  표</v>
          </cell>
        </row>
        <row r="3">
          <cell r="A3" t="str">
            <v>區    分</v>
          </cell>
          <cell r="B3" t="str">
            <v>材質 및 規格</v>
          </cell>
          <cell r="C3" t="str">
            <v>單位</v>
          </cell>
          <cell r="D3" t="str">
            <v>數    量</v>
          </cell>
          <cell r="E3" t="str">
            <v>材       料       費</v>
          </cell>
          <cell r="G3" t="str">
            <v xml:space="preserve">        勞       務       費</v>
          </cell>
          <cell r="I3" t="str">
            <v>經              費</v>
          </cell>
          <cell r="L3" t="str">
            <v>철근</v>
          </cell>
          <cell r="M3">
            <v>310000</v>
          </cell>
          <cell r="O3" t="str">
            <v>모래</v>
          </cell>
          <cell r="P3">
            <v>16000</v>
          </cell>
        </row>
        <row r="4">
          <cell r="A4" t="str">
            <v>工 種 別</v>
          </cell>
          <cell r="E4" t="str">
            <v>單  價</v>
          </cell>
          <cell r="F4" t="str">
            <v>金      額</v>
          </cell>
          <cell r="G4" t="str">
            <v>單  價</v>
          </cell>
          <cell r="H4" t="str">
            <v>金      額</v>
          </cell>
          <cell r="I4" t="str">
            <v>單  價</v>
          </cell>
          <cell r="J4" t="str">
            <v>金      額</v>
          </cell>
          <cell r="L4" t="str">
            <v>철선 # 8</v>
          </cell>
          <cell r="M4">
            <v>495</v>
          </cell>
          <cell r="O4" t="str">
            <v>잡석</v>
          </cell>
          <cell r="P4">
            <v>13000</v>
          </cell>
        </row>
        <row r="5">
          <cell r="A5" t="str">
            <v>시멘트</v>
          </cell>
          <cell r="C5" t="str">
            <v>kg</v>
          </cell>
          <cell r="D5">
            <v>680</v>
          </cell>
          <cell r="E5">
            <v>53</v>
          </cell>
          <cell r="F5">
            <v>36040</v>
          </cell>
          <cell r="H5">
            <v>0</v>
          </cell>
          <cell r="J5">
            <v>0</v>
          </cell>
          <cell r="L5" t="str">
            <v>철선 # 20</v>
          </cell>
          <cell r="M5">
            <v>605</v>
          </cell>
          <cell r="O5" t="str">
            <v>보조기층재</v>
          </cell>
          <cell r="P5">
            <v>13000</v>
          </cell>
        </row>
        <row r="6">
          <cell r="A6" t="str">
            <v>모래</v>
          </cell>
          <cell r="C6" t="str">
            <v>㎥</v>
          </cell>
          <cell r="D6">
            <v>0.98</v>
          </cell>
          <cell r="E6">
            <v>16000</v>
          </cell>
          <cell r="F6">
            <v>15680</v>
          </cell>
          <cell r="H6">
            <v>0</v>
          </cell>
          <cell r="J6">
            <v>0</v>
          </cell>
          <cell r="K6">
            <v>15400</v>
          </cell>
          <cell r="L6" t="str">
            <v>못  N75</v>
          </cell>
          <cell r="M6">
            <v>616</v>
          </cell>
          <cell r="O6" t="str">
            <v>시멘트</v>
          </cell>
          <cell r="P6">
            <v>53</v>
          </cell>
          <cell r="Q6">
            <v>2200</v>
          </cell>
        </row>
        <row r="7">
          <cell r="A7" t="str">
            <v>보통인부</v>
          </cell>
          <cell r="C7" t="str">
            <v>인</v>
          </cell>
          <cell r="D7">
            <v>1</v>
          </cell>
          <cell r="F7">
            <v>0</v>
          </cell>
          <cell r="G7">
            <v>35932</v>
          </cell>
          <cell r="H7">
            <v>35932</v>
          </cell>
          <cell r="J7">
            <v>0</v>
          </cell>
          <cell r="K7">
            <v>900</v>
          </cell>
          <cell r="L7" t="str">
            <v>목재</v>
          </cell>
          <cell r="M7">
            <v>272182</v>
          </cell>
          <cell r="O7" t="str">
            <v>판재</v>
          </cell>
          <cell r="P7">
            <v>381056</v>
          </cell>
          <cell r="Q7">
            <v>1100</v>
          </cell>
        </row>
        <row r="8">
          <cell r="F8">
            <v>0</v>
          </cell>
          <cell r="H8">
            <v>0</v>
          </cell>
          <cell r="J8">
            <v>0</v>
          </cell>
          <cell r="K8">
            <v>528</v>
          </cell>
          <cell r="L8" t="str">
            <v>원목</v>
          </cell>
          <cell r="M8">
            <v>260479</v>
          </cell>
          <cell r="O8" t="str">
            <v>합판</v>
          </cell>
          <cell r="P8">
            <v>7305</v>
          </cell>
          <cell r="Q8">
            <v>12100</v>
          </cell>
        </row>
        <row r="9">
          <cell r="F9">
            <v>0</v>
          </cell>
          <cell r="H9">
            <v>0</v>
          </cell>
          <cell r="J9">
            <v>0</v>
          </cell>
        </row>
        <row r="10">
          <cell r="F10">
            <v>0</v>
          </cell>
          <cell r="H10">
            <v>0</v>
          </cell>
          <cell r="J10">
            <v>0</v>
          </cell>
        </row>
        <row r="11">
          <cell r="F11">
            <v>0</v>
          </cell>
          <cell r="H11">
            <v>0</v>
          </cell>
          <cell r="J11">
            <v>0</v>
          </cell>
        </row>
        <row r="12">
          <cell r="F12">
            <v>0</v>
          </cell>
          <cell r="H12">
            <v>0</v>
          </cell>
          <cell r="J12">
            <v>0</v>
          </cell>
        </row>
        <row r="13">
          <cell r="F13">
            <v>0</v>
          </cell>
          <cell r="H13">
            <v>0</v>
          </cell>
          <cell r="J13">
            <v>0</v>
          </cell>
        </row>
        <row r="14">
          <cell r="F14">
            <v>0</v>
          </cell>
          <cell r="H14">
            <v>0</v>
          </cell>
          <cell r="J14">
            <v>0</v>
          </cell>
        </row>
        <row r="15">
          <cell r="F15">
            <v>0</v>
          </cell>
          <cell r="H15">
            <v>0</v>
          </cell>
          <cell r="J15">
            <v>0</v>
          </cell>
        </row>
        <row r="16">
          <cell r="F16">
            <v>0</v>
          </cell>
          <cell r="H16">
            <v>0</v>
          </cell>
          <cell r="J16">
            <v>0</v>
          </cell>
        </row>
        <row r="17">
          <cell r="F17">
            <v>0</v>
          </cell>
          <cell r="H17">
            <v>0</v>
          </cell>
          <cell r="J17">
            <v>0</v>
          </cell>
        </row>
        <row r="18">
          <cell r="A18" t="str">
            <v>計</v>
          </cell>
          <cell r="F18">
            <v>51720</v>
          </cell>
          <cell r="H18">
            <v>35932</v>
          </cell>
          <cell r="J18">
            <v>0</v>
          </cell>
        </row>
        <row r="19">
          <cell r="A19" t="str">
            <v xml:space="preserve">&lt;附表 38&gt;  </v>
          </cell>
        </row>
        <row r="20">
          <cell r="A20" t="str">
            <v>名  稱 : 레미콘타설 ( 무근 )</v>
          </cell>
          <cell r="J20" t="str">
            <v>單位 : 원/㎥當</v>
          </cell>
        </row>
        <row r="21">
          <cell r="A21" t="str">
            <v>區    分</v>
          </cell>
          <cell r="B21" t="str">
            <v>材質 및 規格</v>
          </cell>
          <cell r="C21" t="str">
            <v>單位</v>
          </cell>
          <cell r="D21" t="str">
            <v>數    量</v>
          </cell>
          <cell r="E21" t="str">
            <v>材       料       費</v>
          </cell>
          <cell r="G21" t="str">
            <v xml:space="preserve">        勞       務       費</v>
          </cell>
          <cell r="I21" t="str">
            <v>經              費</v>
          </cell>
        </row>
        <row r="22">
          <cell r="A22" t="str">
            <v>工 種 別</v>
          </cell>
          <cell r="E22" t="str">
            <v>單  價</v>
          </cell>
          <cell r="F22" t="str">
            <v>金      額</v>
          </cell>
          <cell r="G22" t="str">
            <v>單  價</v>
          </cell>
          <cell r="H22" t="str">
            <v>金      額</v>
          </cell>
          <cell r="I22" t="str">
            <v>單  價</v>
          </cell>
          <cell r="J22" t="str">
            <v>金      額</v>
          </cell>
        </row>
        <row r="23">
          <cell r="A23" t="str">
            <v>콘크리트공</v>
          </cell>
          <cell r="C23" t="str">
            <v>인</v>
          </cell>
          <cell r="D23">
            <v>0.15</v>
          </cell>
          <cell r="F23">
            <v>0</v>
          </cell>
          <cell r="G23">
            <v>67783</v>
          </cell>
          <cell r="H23">
            <v>10167.4</v>
          </cell>
          <cell r="J23">
            <v>0</v>
          </cell>
        </row>
        <row r="24">
          <cell r="A24" t="str">
            <v>보통인부</v>
          </cell>
          <cell r="C24" t="str">
            <v>인</v>
          </cell>
          <cell r="D24">
            <v>0.27</v>
          </cell>
          <cell r="F24">
            <v>0</v>
          </cell>
          <cell r="G24">
            <v>35932</v>
          </cell>
          <cell r="H24">
            <v>9701.6</v>
          </cell>
          <cell r="J24">
            <v>0</v>
          </cell>
        </row>
        <row r="25">
          <cell r="F25">
            <v>0</v>
          </cell>
          <cell r="H25">
            <v>0</v>
          </cell>
          <cell r="J25">
            <v>0</v>
          </cell>
        </row>
        <row r="26">
          <cell r="F26">
            <v>0</v>
          </cell>
          <cell r="H26">
            <v>0</v>
          </cell>
          <cell r="J26">
            <v>0</v>
          </cell>
        </row>
        <row r="27">
          <cell r="F27">
            <v>0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F29">
            <v>0</v>
          </cell>
          <cell r="H29">
            <v>0</v>
          </cell>
          <cell r="J29">
            <v>0</v>
          </cell>
        </row>
        <row r="30">
          <cell r="F30">
            <v>0</v>
          </cell>
          <cell r="H30">
            <v>0</v>
          </cell>
          <cell r="J30">
            <v>0</v>
          </cell>
        </row>
        <row r="31">
          <cell r="F31">
            <v>0</v>
          </cell>
          <cell r="H31">
            <v>0</v>
          </cell>
          <cell r="J31">
            <v>0</v>
          </cell>
        </row>
        <row r="32">
          <cell r="F32">
            <v>0</v>
          </cell>
          <cell r="H32">
            <v>0</v>
          </cell>
          <cell r="J32">
            <v>0</v>
          </cell>
        </row>
        <row r="33">
          <cell r="F33">
            <v>0</v>
          </cell>
          <cell r="H33">
            <v>0</v>
          </cell>
          <cell r="J33">
            <v>0</v>
          </cell>
        </row>
        <row r="34">
          <cell r="F34">
            <v>0</v>
          </cell>
          <cell r="H34">
            <v>0</v>
          </cell>
          <cell r="J34">
            <v>0</v>
          </cell>
        </row>
        <row r="35">
          <cell r="F35">
            <v>0</v>
          </cell>
          <cell r="H35">
            <v>0</v>
          </cell>
          <cell r="J35">
            <v>0</v>
          </cell>
        </row>
        <row r="36">
          <cell r="A36" t="str">
            <v>計</v>
          </cell>
          <cell r="F36">
            <v>0</v>
          </cell>
          <cell r="H36">
            <v>19869</v>
          </cell>
          <cell r="J36">
            <v>0</v>
          </cell>
        </row>
        <row r="37">
          <cell r="A37" t="str">
            <v xml:space="preserve">&lt;附表 39&gt;  </v>
          </cell>
        </row>
        <row r="38">
          <cell r="A38" t="str">
            <v>名  稱 : 레미콘타설 ( 철근 )</v>
          </cell>
          <cell r="J38" t="str">
            <v>單位 : 원/㎥當</v>
          </cell>
        </row>
        <row r="39">
          <cell r="A39" t="str">
            <v>區    分</v>
          </cell>
          <cell r="B39" t="str">
            <v>材質 및 規格</v>
          </cell>
          <cell r="C39" t="str">
            <v>單位</v>
          </cell>
          <cell r="D39" t="str">
            <v>數    量</v>
          </cell>
          <cell r="E39" t="str">
            <v>材       料       費</v>
          </cell>
          <cell r="G39" t="str">
            <v xml:space="preserve">        勞       務       費</v>
          </cell>
          <cell r="I39" t="str">
            <v>經              費</v>
          </cell>
        </row>
        <row r="40">
          <cell r="A40" t="str">
            <v>工 種 別</v>
          </cell>
          <cell r="E40" t="str">
            <v>單  價</v>
          </cell>
          <cell r="F40" t="str">
            <v>金      額</v>
          </cell>
          <cell r="G40" t="str">
            <v>單  價</v>
          </cell>
          <cell r="H40" t="str">
            <v>金      額</v>
          </cell>
          <cell r="I40" t="str">
            <v>單  價</v>
          </cell>
          <cell r="J40" t="str">
            <v>金      額</v>
          </cell>
        </row>
        <row r="41">
          <cell r="A41" t="str">
            <v>콘크리트공</v>
          </cell>
          <cell r="C41" t="str">
            <v>인</v>
          </cell>
          <cell r="D41">
            <v>0.17</v>
          </cell>
          <cell r="F41">
            <v>0</v>
          </cell>
          <cell r="G41">
            <v>67783</v>
          </cell>
          <cell r="H41">
            <v>11523.1</v>
          </cell>
          <cell r="J41">
            <v>0</v>
          </cell>
        </row>
        <row r="42">
          <cell r="A42" t="str">
            <v>보통인부</v>
          </cell>
          <cell r="C42" t="str">
            <v>인</v>
          </cell>
          <cell r="D42">
            <v>0.28999999999999998</v>
          </cell>
          <cell r="F42">
            <v>0</v>
          </cell>
          <cell r="G42">
            <v>35932</v>
          </cell>
          <cell r="H42">
            <v>10420.200000000001</v>
          </cell>
          <cell r="J42">
            <v>0</v>
          </cell>
        </row>
        <row r="43">
          <cell r="F43">
            <v>0</v>
          </cell>
          <cell r="H43">
            <v>0</v>
          </cell>
          <cell r="J43">
            <v>0</v>
          </cell>
        </row>
        <row r="44">
          <cell r="F44">
            <v>0</v>
          </cell>
          <cell r="H44">
            <v>0</v>
          </cell>
          <cell r="J44">
            <v>0</v>
          </cell>
        </row>
        <row r="45">
          <cell r="F45">
            <v>0</v>
          </cell>
          <cell r="H45">
            <v>0</v>
          </cell>
          <cell r="J45">
            <v>0</v>
          </cell>
        </row>
        <row r="46">
          <cell r="F46">
            <v>0</v>
          </cell>
          <cell r="H46">
            <v>0</v>
          </cell>
          <cell r="J46">
            <v>0</v>
          </cell>
        </row>
        <row r="47">
          <cell r="F47">
            <v>0</v>
          </cell>
          <cell r="H47">
            <v>0</v>
          </cell>
          <cell r="J47">
            <v>0</v>
          </cell>
        </row>
        <row r="48">
          <cell r="F48">
            <v>0</v>
          </cell>
          <cell r="H48">
            <v>0</v>
          </cell>
          <cell r="J48">
            <v>0</v>
          </cell>
        </row>
        <row r="49">
          <cell r="F49">
            <v>0</v>
          </cell>
          <cell r="H49">
            <v>0</v>
          </cell>
          <cell r="J49">
            <v>0</v>
          </cell>
        </row>
        <row r="50">
          <cell r="F50">
            <v>0</v>
          </cell>
          <cell r="H50">
            <v>0</v>
          </cell>
          <cell r="J50">
            <v>0</v>
          </cell>
        </row>
        <row r="51">
          <cell r="F51">
            <v>0</v>
          </cell>
          <cell r="H51">
            <v>0</v>
          </cell>
          <cell r="J51">
            <v>0</v>
          </cell>
        </row>
        <row r="52">
          <cell r="F52">
            <v>0</v>
          </cell>
          <cell r="H52">
            <v>0</v>
          </cell>
          <cell r="J52">
            <v>0</v>
          </cell>
        </row>
        <row r="53">
          <cell r="F53">
            <v>0</v>
          </cell>
          <cell r="H53">
            <v>0</v>
          </cell>
          <cell r="J53">
            <v>0</v>
          </cell>
        </row>
        <row r="54">
          <cell r="A54" t="str">
            <v>計</v>
          </cell>
          <cell r="F54">
            <v>0</v>
          </cell>
          <cell r="H54">
            <v>21943</v>
          </cell>
          <cell r="J54">
            <v>0</v>
          </cell>
        </row>
        <row r="55">
          <cell r="A55" t="str">
            <v xml:space="preserve">&lt;附表 40&gt;  </v>
          </cell>
        </row>
        <row r="56">
          <cell r="A56" t="str">
            <v>名  稱 : 철근가공조립 ( 간단 )</v>
          </cell>
          <cell r="J56" t="str">
            <v>單位 : 원/TON當</v>
          </cell>
        </row>
        <row r="57">
          <cell r="A57" t="str">
            <v>區    分</v>
          </cell>
          <cell r="B57" t="str">
            <v>材質 및 規格</v>
          </cell>
          <cell r="C57" t="str">
            <v>單位</v>
          </cell>
          <cell r="D57" t="str">
            <v>數    量</v>
          </cell>
          <cell r="E57" t="str">
            <v>材       料       費</v>
          </cell>
          <cell r="G57" t="str">
            <v xml:space="preserve">        勞       務       費</v>
          </cell>
          <cell r="I57" t="str">
            <v>經              費</v>
          </cell>
        </row>
        <row r="58">
          <cell r="A58" t="str">
            <v>工 種 別</v>
          </cell>
          <cell r="E58" t="str">
            <v>單  價</v>
          </cell>
          <cell r="F58" t="str">
            <v>金      額</v>
          </cell>
          <cell r="G58" t="str">
            <v>單  價</v>
          </cell>
          <cell r="H58" t="str">
            <v>金      額</v>
          </cell>
          <cell r="I58" t="str">
            <v>單  價</v>
          </cell>
          <cell r="J58" t="str">
            <v>金      額</v>
          </cell>
        </row>
        <row r="59">
          <cell r="A59" t="str">
            <v>결속선</v>
          </cell>
          <cell r="B59" t="str">
            <v>＃20 m/m</v>
          </cell>
          <cell r="C59" t="str">
            <v>kg</v>
          </cell>
          <cell r="D59">
            <v>5</v>
          </cell>
          <cell r="E59">
            <v>605</v>
          </cell>
          <cell r="F59">
            <v>3025</v>
          </cell>
          <cell r="H59">
            <v>0</v>
          </cell>
          <cell r="J59">
            <v>0</v>
          </cell>
        </row>
        <row r="60">
          <cell r="A60" t="str">
            <v>철근공</v>
          </cell>
          <cell r="C60" t="str">
            <v>인</v>
          </cell>
          <cell r="D60">
            <v>2.9</v>
          </cell>
          <cell r="F60">
            <v>0</v>
          </cell>
          <cell r="G60">
            <v>75509</v>
          </cell>
          <cell r="H60">
            <v>218976.1</v>
          </cell>
          <cell r="J60">
            <v>0</v>
          </cell>
        </row>
        <row r="61">
          <cell r="A61" t="str">
            <v>보통인부</v>
          </cell>
          <cell r="C61" t="str">
            <v>인</v>
          </cell>
          <cell r="D61">
            <v>1.6</v>
          </cell>
          <cell r="F61">
            <v>0</v>
          </cell>
          <cell r="G61">
            <v>35932</v>
          </cell>
          <cell r="H61">
            <v>57491.199999999997</v>
          </cell>
          <cell r="J61">
            <v>0</v>
          </cell>
        </row>
        <row r="62">
          <cell r="A62" t="str">
            <v>기구손료</v>
          </cell>
          <cell r="B62" t="str">
            <v>품의 2%</v>
          </cell>
          <cell r="C62" t="str">
            <v>식</v>
          </cell>
          <cell r="D62">
            <v>1</v>
          </cell>
          <cell r="E62">
            <v>276467</v>
          </cell>
          <cell r="F62">
            <v>5529.3</v>
          </cell>
          <cell r="H62">
            <v>0</v>
          </cell>
          <cell r="J62">
            <v>0</v>
          </cell>
        </row>
        <row r="63">
          <cell r="F63">
            <v>0</v>
          </cell>
          <cell r="H63">
            <v>0</v>
          </cell>
          <cell r="J63">
            <v>0</v>
          </cell>
        </row>
        <row r="64">
          <cell r="F64">
            <v>0</v>
          </cell>
          <cell r="H64">
            <v>0</v>
          </cell>
          <cell r="J64">
            <v>0</v>
          </cell>
        </row>
        <row r="65">
          <cell r="F65">
            <v>0</v>
          </cell>
          <cell r="H65">
            <v>0</v>
          </cell>
          <cell r="J65">
            <v>0</v>
          </cell>
        </row>
        <row r="66">
          <cell r="F66">
            <v>0</v>
          </cell>
          <cell r="H66">
            <v>0</v>
          </cell>
          <cell r="J66">
            <v>0</v>
          </cell>
        </row>
        <row r="67">
          <cell r="F67">
            <v>0</v>
          </cell>
          <cell r="H67">
            <v>0</v>
          </cell>
          <cell r="J67">
            <v>0</v>
          </cell>
        </row>
        <row r="68">
          <cell r="F68">
            <v>0</v>
          </cell>
          <cell r="H68">
            <v>0</v>
          </cell>
          <cell r="J68">
            <v>0</v>
          </cell>
        </row>
        <row r="69">
          <cell r="F69">
            <v>0</v>
          </cell>
          <cell r="H69">
            <v>0</v>
          </cell>
          <cell r="J69">
            <v>0</v>
          </cell>
        </row>
        <row r="70">
          <cell r="F70">
            <v>0</v>
          </cell>
          <cell r="H70">
            <v>0</v>
          </cell>
          <cell r="J70">
            <v>0</v>
          </cell>
        </row>
        <row r="71">
          <cell r="F71">
            <v>0</v>
          </cell>
          <cell r="H71">
            <v>0</v>
          </cell>
          <cell r="J71">
            <v>0</v>
          </cell>
        </row>
        <row r="72">
          <cell r="A72" t="str">
            <v>計</v>
          </cell>
          <cell r="F72">
            <v>8554</v>
          </cell>
          <cell r="H72">
            <v>276467</v>
          </cell>
          <cell r="J72">
            <v>0</v>
          </cell>
        </row>
        <row r="73">
          <cell r="A73" t="str">
            <v xml:space="preserve">&lt;附表 41&gt;  </v>
          </cell>
        </row>
        <row r="74">
          <cell r="A74" t="str">
            <v>名  稱 : 철근가공조립 ( 보통 )</v>
          </cell>
          <cell r="J74" t="str">
            <v>單位 : 원/TON當</v>
          </cell>
        </row>
        <row r="75">
          <cell r="A75" t="str">
            <v>區    分</v>
          </cell>
          <cell r="B75" t="str">
            <v>材質 및 規格</v>
          </cell>
          <cell r="C75" t="str">
            <v>單位</v>
          </cell>
          <cell r="D75" t="str">
            <v>數    量</v>
          </cell>
          <cell r="E75" t="str">
            <v>材       料       費</v>
          </cell>
          <cell r="G75" t="str">
            <v xml:space="preserve">        勞       務       費</v>
          </cell>
          <cell r="I75" t="str">
            <v>經              費</v>
          </cell>
        </row>
        <row r="76">
          <cell r="A76" t="str">
            <v>工 種 別</v>
          </cell>
          <cell r="E76" t="str">
            <v>單  價</v>
          </cell>
          <cell r="F76" t="str">
            <v>金      額</v>
          </cell>
          <cell r="G76" t="str">
            <v>單  價</v>
          </cell>
          <cell r="H76" t="str">
            <v>金      額</v>
          </cell>
          <cell r="I76" t="str">
            <v>單  價</v>
          </cell>
          <cell r="J76" t="str">
            <v>金      額</v>
          </cell>
        </row>
        <row r="77">
          <cell r="A77" t="str">
            <v>결속선</v>
          </cell>
          <cell r="B77" t="str">
            <v>＃20 m/m</v>
          </cell>
          <cell r="C77" t="str">
            <v>kg</v>
          </cell>
          <cell r="D77">
            <v>6.5</v>
          </cell>
          <cell r="E77">
            <v>605</v>
          </cell>
          <cell r="F77">
            <v>3932.5</v>
          </cell>
          <cell r="H77">
            <v>0</v>
          </cell>
          <cell r="J77">
            <v>0</v>
          </cell>
        </row>
        <row r="78">
          <cell r="A78" t="str">
            <v>철근공</v>
          </cell>
          <cell r="C78" t="str">
            <v>인</v>
          </cell>
          <cell r="D78">
            <v>4</v>
          </cell>
          <cell r="F78">
            <v>0</v>
          </cell>
          <cell r="G78">
            <v>75509</v>
          </cell>
          <cell r="H78">
            <v>302036</v>
          </cell>
          <cell r="J78">
            <v>0</v>
          </cell>
        </row>
        <row r="79">
          <cell r="A79" t="str">
            <v>보통인부</v>
          </cell>
          <cell r="C79" t="str">
            <v>인</v>
          </cell>
          <cell r="D79">
            <v>2.2000000000000002</v>
          </cell>
          <cell r="F79">
            <v>0</v>
          </cell>
          <cell r="G79">
            <v>35932</v>
          </cell>
          <cell r="H79">
            <v>79050.399999999994</v>
          </cell>
          <cell r="J79">
            <v>0</v>
          </cell>
        </row>
        <row r="80">
          <cell r="A80" t="str">
            <v>기구손료</v>
          </cell>
          <cell r="B80" t="str">
            <v>품의 2%</v>
          </cell>
          <cell r="C80" t="str">
            <v>식</v>
          </cell>
          <cell r="D80">
            <v>1</v>
          </cell>
          <cell r="E80">
            <v>381086</v>
          </cell>
          <cell r="F80">
            <v>7621.7</v>
          </cell>
          <cell r="H80">
            <v>0</v>
          </cell>
          <cell r="J80">
            <v>0</v>
          </cell>
        </row>
        <row r="81">
          <cell r="F81">
            <v>0</v>
          </cell>
          <cell r="H81">
            <v>0</v>
          </cell>
          <cell r="J81">
            <v>0</v>
          </cell>
        </row>
        <row r="82">
          <cell r="F82">
            <v>0</v>
          </cell>
          <cell r="H82">
            <v>0</v>
          </cell>
          <cell r="J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</row>
        <row r="84">
          <cell r="F84">
            <v>0</v>
          </cell>
          <cell r="H84">
            <v>0</v>
          </cell>
          <cell r="J84">
            <v>0</v>
          </cell>
        </row>
        <row r="85">
          <cell r="F85">
            <v>0</v>
          </cell>
          <cell r="H85">
            <v>0</v>
          </cell>
          <cell r="J85">
            <v>0</v>
          </cell>
        </row>
        <row r="86">
          <cell r="F86">
            <v>0</v>
          </cell>
          <cell r="H86">
            <v>0</v>
          </cell>
          <cell r="J86">
            <v>0</v>
          </cell>
        </row>
        <row r="87">
          <cell r="F87">
            <v>0</v>
          </cell>
          <cell r="H87">
            <v>0</v>
          </cell>
          <cell r="J87">
            <v>0</v>
          </cell>
        </row>
        <row r="88">
          <cell r="F88">
            <v>0</v>
          </cell>
          <cell r="H88">
            <v>0</v>
          </cell>
          <cell r="J88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0">
          <cell r="A90" t="str">
            <v>計</v>
          </cell>
          <cell r="F90">
            <v>11554</v>
          </cell>
          <cell r="H90">
            <v>381086</v>
          </cell>
          <cell r="J90">
            <v>0</v>
          </cell>
        </row>
        <row r="91">
          <cell r="A91" t="str">
            <v xml:space="preserve">&lt;附表 42&gt;  </v>
          </cell>
        </row>
        <row r="92">
          <cell r="A92" t="str">
            <v>名  稱 : 철근가공조립 ( 복잡 )</v>
          </cell>
          <cell r="J92" t="str">
            <v>單位 : 원/TON當</v>
          </cell>
        </row>
        <row r="93">
          <cell r="A93" t="str">
            <v>區    分</v>
          </cell>
          <cell r="B93" t="str">
            <v>材質 및 規格</v>
          </cell>
          <cell r="C93" t="str">
            <v>單位</v>
          </cell>
          <cell r="D93" t="str">
            <v>數    量</v>
          </cell>
          <cell r="E93" t="str">
            <v>材       料       費</v>
          </cell>
          <cell r="G93" t="str">
            <v xml:space="preserve">        勞       務       費</v>
          </cell>
          <cell r="I93" t="str">
            <v>經              費</v>
          </cell>
        </row>
        <row r="94">
          <cell r="A94" t="str">
            <v>工 種 別</v>
          </cell>
          <cell r="E94" t="str">
            <v>單  價</v>
          </cell>
          <cell r="F94" t="str">
            <v>金      額</v>
          </cell>
          <cell r="G94" t="str">
            <v>單  價</v>
          </cell>
          <cell r="H94" t="str">
            <v>金      額</v>
          </cell>
          <cell r="I94" t="str">
            <v>單  價</v>
          </cell>
          <cell r="J94" t="str">
            <v>金      額</v>
          </cell>
        </row>
        <row r="95">
          <cell r="A95" t="str">
            <v>결속선</v>
          </cell>
          <cell r="B95" t="str">
            <v>＃20 m/m</v>
          </cell>
          <cell r="C95" t="str">
            <v>kg</v>
          </cell>
          <cell r="D95">
            <v>8</v>
          </cell>
          <cell r="E95">
            <v>605</v>
          </cell>
          <cell r="F95">
            <v>4840</v>
          </cell>
          <cell r="H95">
            <v>0</v>
          </cell>
          <cell r="J95">
            <v>0</v>
          </cell>
        </row>
        <row r="96">
          <cell r="A96" t="str">
            <v>철근공</v>
          </cell>
          <cell r="C96" t="str">
            <v>인</v>
          </cell>
          <cell r="D96">
            <v>5</v>
          </cell>
          <cell r="F96">
            <v>0</v>
          </cell>
          <cell r="G96">
            <v>75509</v>
          </cell>
          <cell r="H96">
            <v>377545</v>
          </cell>
          <cell r="J96">
            <v>0</v>
          </cell>
        </row>
        <row r="97">
          <cell r="A97" t="str">
            <v>보통인부</v>
          </cell>
          <cell r="C97" t="str">
            <v>인</v>
          </cell>
          <cell r="D97">
            <v>2.8</v>
          </cell>
          <cell r="F97">
            <v>0</v>
          </cell>
          <cell r="G97">
            <v>35932</v>
          </cell>
          <cell r="H97">
            <v>100609.60000000001</v>
          </cell>
          <cell r="J97">
            <v>0</v>
          </cell>
        </row>
        <row r="98">
          <cell r="A98" t="str">
            <v>기구손료</v>
          </cell>
          <cell r="B98" t="str">
            <v>품의 2%</v>
          </cell>
          <cell r="C98" t="str">
            <v>식</v>
          </cell>
          <cell r="D98">
            <v>1</v>
          </cell>
          <cell r="E98">
            <v>478154</v>
          </cell>
          <cell r="F98">
            <v>9563</v>
          </cell>
          <cell r="H98">
            <v>0</v>
          </cell>
          <cell r="J98">
            <v>0</v>
          </cell>
        </row>
        <row r="99">
          <cell r="F99">
            <v>0</v>
          </cell>
          <cell r="H99">
            <v>0</v>
          </cell>
          <cell r="J99">
            <v>0</v>
          </cell>
        </row>
        <row r="100">
          <cell r="F100">
            <v>0</v>
          </cell>
          <cell r="H100">
            <v>0</v>
          </cell>
          <cell r="J100">
            <v>0</v>
          </cell>
        </row>
        <row r="101">
          <cell r="F101">
            <v>0</v>
          </cell>
          <cell r="H101">
            <v>0</v>
          </cell>
          <cell r="J101">
            <v>0</v>
          </cell>
        </row>
        <row r="102">
          <cell r="F102">
            <v>0</v>
          </cell>
          <cell r="H102">
            <v>0</v>
          </cell>
          <cell r="J102">
            <v>0</v>
          </cell>
        </row>
        <row r="103">
          <cell r="F103">
            <v>0</v>
          </cell>
          <cell r="H103">
            <v>0</v>
          </cell>
          <cell r="J103">
            <v>0</v>
          </cell>
        </row>
        <row r="104">
          <cell r="F104">
            <v>0</v>
          </cell>
          <cell r="H104">
            <v>0</v>
          </cell>
          <cell r="J104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7">
          <cell r="F107">
            <v>0</v>
          </cell>
          <cell r="H107">
            <v>0</v>
          </cell>
          <cell r="J107">
            <v>0</v>
          </cell>
        </row>
        <row r="108">
          <cell r="A108" t="str">
            <v>計</v>
          </cell>
          <cell r="F108">
            <v>14403</v>
          </cell>
          <cell r="H108">
            <v>478154</v>
          </cell>
          <cell r="J108">
            <v>0</v>
          </cell>
        </row>
        <row r="109">
          <cell r="A109" t="str">
            <v xml:space="preserve">&lt;附表 44&gt;  </v>
          </cell>
        </row>
        <row r="110">
          <cell r="A110" t="str">
            <v>名  稱 : 합판거푸집</v>
          </cell>
          <cell r="J110" t="str">
            <v>單位 : 원/㎡當</v>
          </cell>
        </row>
        <row r="111">
          <cell r="A111" t="str">
            <v>區    分</v>
          </cell>
          <cell r="B111" t="str">
            <v>材質 및 規格</v>
          </cell>
          <cell r="C111" t="str">
            <v>單位</v>
          </cell>
          <cell r="D111" t="str">
            <v>數    量</v>
          </cell>
          <cell r="E111" t="str">
            <v>材       料       費</v>
          </cell>
          <cell r="G111" t="str">
            <v xml:space="preserve">        勞       務       費</v>
          </cell>
          <cell r="I111" t="str">
            <v>經              費</v>
          </cell>
        </row>
        <row r="112">
          <cell r="A112" t="str">
            <v>工 種 別</v>
          </cell>
          <cell r="E112" t="str">
            <v>單  價</v>
          </cell>
          <cell r="F112" t="str">
            <v>金      額</v>
          </cell>
          <cell r="G112" t="str">
            <v>單  價</v>
          </cell>
          <cell r="H112" t="str">
            <v>金      額</v>
          </cell>
          <cell r="I112" t="str">
            <v>單  價</v>
          </cell>
          <cell r="J112" t="str">
            <v>金      額</v>
          </cell>
        </row>
        <row r="113">
          <cell r="A113" t="str">
            <v>합판</v>
          </cell>
          <cell r="B113" t="str">
            <v>내수합판</v>
          </cell>
          <cell r="C113" t="str">
            <v>㎡</v>
          </cell>
          <cell r="D113">
            <v>1.03</v>
          </cell>
          <cell r="E113">
            <v>7305</v>
          </cell>
          <cell r="F113">
            <v>7524.1</v>
          </cell>
          <cell r="H113">
            <v>0</v>
          </cell>
          <cell r="J113">
            <v>0</v>
          </cell>
        </row>
        <row r="114">
          <cell r="A114" t="str">
            <v>목재</v>
          </cell>
          <cell r="C114" t="str">
            <v>㎥</v>
          </cell>
          <cell r="D114">
            <v>3.7999999999999999E-2</v>
          </cell>
          <cell r="E114">
            <v>272182</v>
          </cell>
          <cell r="F114">
            <v>10342.9</v>
          </cell>
          <cell r="H114">
            <v>0</v>
          </cell>
          <cell r="J114">
            <v>0</v>
          </cell>
        </row>
        <row r="115">
          <cell r="A115" t="str">
            <v>철선</v>
          </cell>
          <cell r="B115" t="str">
            <v>＃8</v>
          </cell>
          <cell r="C115" t="str">
            <v>kg</v>
          </cell>
          <cell r="D115">
            <v>0.28999999999999998</v>
          </cell>
          <cell r="E115">
            <v>495</v>
          </cell>
          <cell r="F115">
            <v>143.5</v>
          </cell>
          <cell r="H115">
            <v>0</v>
          </cell>
          <cell r="J115">
            <v>0</v>
          </cell>
        </row>
        <row r="116">
          <cell r="A116" t="str">
            <v>못</v>
          </cell>
          <cell r="B116" t="str">
            <v>N 75</v>
          </cell>
          <cell r="C116" t="str">
            <v>kg</v>
          </cell>
          <cell r="D116">
            <v>0.2</v>
          </cell>
          <cell r="E116">
            <v>616</v>
          </cell>
          <cell r="F116">
            <v>123.2</v>
          </cell>
          <cell r="H116">
            <v>0</v>
          </cell>
          <cell r="J116">
            <v>0</v>
          </cell>
        </row>
        <row r="117">
          <cell r="A117" t="str">
            <v>박리제</v>
          </cell>
          <cell r="C117" t="str">
            <v>ℓ</v>
          </cell>
          <cell r="D117">
            <v>0.19</v>
          </cell>
          <cell r="E117">
            <v>296.36</v>
          </cell>
          <cell r="F117">
            <v>56.3</v>
          </cell>
          <cell r="H117">
            <v>0</v>
          </cell>
          <cell r="J117">
            <v>0</v>
          </cell>
        </row>
        <row r="118">
          <cell r="A118" t="str">
            <v>형틀목공</v>
          </cell>
          <cell r="C118" t="str">
            <v>인</v>
          </cell>
          <cell r="D118">
            <v>0.28000000000000003</v>
          </cell>
          <cell r="F118">
            <v>0</v>
          </cell>
          <cell r="G118">
            <v>72515</v>
          </cell>
          <cell r="H118">
            <v>20304.2</v>
          </cell>
          <cell r="J118">
            <v>0</v>
          </cell>
        </row>
        <row r="119">
          <cell r="A119" t="str">
            <v>보통인부</v>
          </cell>
          <cell r="C119" t="str">
            <v>인</v>
          </cell>
          <cell r="D119">
            <v>0.23</v>
          </cell>
          <cell r="F119">
            <v>0</v>
          </cell>
          <cell r="G119">
            <v>35932</v>
          </cell>
          <cell r="H119">
            <v>8264.2999999999993</v>
          </cell>
          <cell r="J119">
            <v>0</v>
          </cell>
        </row>
        <row r="120">
          <cell r="A120" t="str">
            <v>사용고재</v>
          </cell>
          <cell r="B120" t="str">
            <v>주재료의 30%</v>
          </cell>
          <cell r="C120" t="str">
            <v>식</v>
          </cell>
          <cell r="D120">
            <v>1</v>
          </cell>
          <cell r="E120">
            <v>17867</v>
          </cell>
          <cell r="F120">
            <v>5360.1</v>
          </cell>
          <cell r="H120">
            <v>0</v>
          </cell>
          <cell r="J120">
            <v>0</v>
          </cell>
        </row>
        <row r="121">
          <cell r="A121" t="str">
            <v>計 (1회사용)</v>
          </cell>
          <cell r="F121">
            <v>12829</v>
          </cell>
          <cell r="H121">
            <v>28568</v>
          </cell>
          <cell r="J121">
            <v>0</v>
          </cell>
        </row>
        <row r="122">
          <cell r="A122" t="str">
            <v>2회사용시</v>
          </cell>
          <cell r="E122">
            <v>0.56999999999999995</v>
          </cell>
          <cell r="F122">
            <v>7312</v>
          </cell>
          <cell r="G122">
            <v>0.6</v>
          </cell>
          <cell r="H122">
            <v>17140</v>
          </cell>
          <cell r="J122">
            <v>0</v>
          </cell>
        </row>
        <row r="123">
          <cell r="A123" t="str">
            <v>3회사용시</v>
          </cell>
          <cell r="E123">
            <v>0.46100000000000002</v>
          </cell>
          <cell r="F123">
            <v>5914</v>
          </cell>
          <cell r="G123">
            <v>0.47099999999999997</v>
          </cell>
          <cell r="H123">
            <v>13455</v>
          </cell>
          <cell r="J123">
            <v>0</v>
          </cell>
        </row>
        <row r="124">
          <cell r="A124" t="str">
            <v>4회사용시</v>
          </cell>
          <cell r="E124">
            <v>0.40100000000000002</v>
          </cell>
          <cell r="F124">
            <v>5144</v>
          </cell>
          <cell r="G124">
            <v>0.4</v>
          </cell>
          <cell r="H124">
            <v>11427</v>
          </cell>
          <cell r="J124">
            <v>0</v>
          </cell>
        </row>
        <row r="125">
          <cell r="A125" t="str">
            <v>5회사용시</v>
          </cell>
          <cell r="E125">
            <v>0.371</v>
          </cell>
          <cell r="F125">
            <v>4759</v>
          </cell>
          <cell r="G125">
            <v>0.34200000000000003</v>
          </cell>
          <cell r="H125">
            <v>9770</v>
          </cell>
          <cell r="J125">
            <v>0</v>
          </cell>
        </row>
        <row r="126">
          <cell r="A126" t="str">
            <v>6회사용시</v>
          </cell>
          <cell r="E126">
            <v>0.34699999999999998</v>
          </cell>
          <cell r="F126">
            <v>4451</v>
          </cell>
          <cell r="G126">
            <v>0.32</v>
          </cell>
          <cell r="H126">
            <v>9141</v>
          </cell>
          <cell r="J126">
            <v>0</v>
          </cell>
        </row>
        <row r="127">
          <cell r="A127" t="str">
            <v xml:space="preserve">&lt;附表 45&gt;  </v>
          </cell>
        </row>
        <row r="128">
          <cell r="A128" t="str">
            <v>名  稱 : 비계설치</v>
          </cell>
          <cell r="J128" t="str">
            <v>單位 : 공/㎥當</v>
          </cell>
        </row>
        <row r="129">
          <cell r="A129" t="str">
            <v>區    分</v>
          </cell>
          <cell r="B129" t="str">
            <v>材質 및 規格</v>
          </cell>
          <cell r="C129" t="str">
            <v>單位</v>
          </cell>
          <cell r="D129" t="str">
            <v>數    量</v>
          </cell>
          <cell r="E129" t="str">
            <v>材       料       費</v>
          </cell>
          <cell r="G129" t="str">
            <v xml:space="preserve">        勞       務       費</v>
          </cell>
          <cell r="I129" t="str">
            <v>經              費</v>
          </cell>
        </row>
        <row r="130">
          <cell r="A130" t="str">
            <v>工 種 別</v>
          </cell>
          <cell r="E130" t="str">
            <v>單  價</v>
          </cell>
          <cell r="F130" t="str">
            <v>金      額</v>
          </cell>
          <cell r="G130" t="str">
            <v>單  價</v>
          </cell>
          <cell r="H130" t="str">
            <v>金      額</v>
          </cell>
          <cell r="I130" t="str">
            <v>單  價</v>
          </cell>
          <cell r="J130" t="str">
            <v>金      額</v>
          </cell>
        </row>
        <row r="131">
          <cell r="A131" t="str">
            <v>원목</v>
          </cell>
          <cell r="C131" t="str">
            <v>㎥</v>
          </cell>
          <cell r="D131">
            <v>9.4E-2</v>
          </cell>
          <cell r="E131">
            <v>260479</v>
          </cell>
          <cell r="F131">
            <v>24485</v>
          </cell>
          <cell r="H131">
            <v>0</v>
          </cell>
          <cell r="J131">
            <v>0</v>
          </cell>
        </row>
        <row r="132">
          <cell r="A132" t="str">
            <v>판재</v>
          </cell>
          <cell r="C132" t="str">
            <v>㎥</v>
          </cell>
          <cell r="D132">
            <v>1.5E-3</v>
          </cell>
          <cell r="E132">
            <v>381056</v>
          </cell>
          <cell r="F132">
            <v>571.5</v>
          </cell>
          <cell r="H132">
            <v>0</v>
          </cell>
          <cell r="J132">
            <v>0</v>
          </cell>
        </row>
        <row r="133">
          <cell r="A133" t="str">
            <v>철선</v>
          </cell>
          <cell r="B133" t="str">
            <v>＃8</v>
          </cell>
          <cell r="C133" t="str">
            <v>kg</v>
          </cell>
          <cell r="D133">
            <v>0.2</v>
          </cell>
          <cell r="E133">
            <v>495</v>
          </cell>
          <cell r="F133">
            <v>99</v>
          </cell>
          <cell r="H133">
            <v>0</v>
          </cell>
          <cell r="J133">
            <v>0</v>
          </cell>
        </row>
        <row r="134">
          <cell r="A134" t="str">
            <v>잡재료</v>
          </cell>
          <cell r="B134" t="str">
            <v>재료비의 5%</v>
          </cell>
          <cell r="C134" t="str">
            <v>식</v>
          </cell>
          <cell r="D134">
            <v>1</v>
          </cell>
          <cell r="E134">
            <v>25155</v>
          </cell>
          <cell r="F134">
            <v>1257.7</v>
          </cell>
          <cell r="H134">
            <v>0</v>
          </cell>
          <cell r="J134">
            <v>0</v>
          </cell>
        </row>
        <row r="135">
          <cell r="A135" t="str">
            <v>비계공</v>
          </cell>
          <cell r="C135" t="str">
            <v>인</v>
          </cell>
          <cell r="D135">
            <v>2</v>
          </cell>
          <cell r="F135">
            <v>0</v>
          </cell>
          <cell r="G135">
            <v>77373</v>
          </cell>
          <cell r="H135">
            <v>154746</v>
          </cell>
          <cell r="J135">
            <v>0</v>
          </cell>
        </row>
        <row r="136">
          <cell r="A136" t="str">
            <v>보통인부</v>
          </cell>
          <cell r="C136" t="str">
            <v>인</v>
          </cell>
          <cell r="D136">
            <v>2</v>
          </cell>
          <cell r="F136">
            <v>0</v>
          </cell>
          <cell r="G136">
            <v>35932</v>
          </cell>
          <cell r="H136">
            <v>71864</v>
          </cell>
          <cell r="J136">
            <v>0</v>
          </cell>
        </row>
        <row r="137">
          <cell r="A137" t="str">
            <v xml:space="preserve">計 </v>
          </cell>
          <cell r="B137" t="str">
            <v>10공/㎥당</v>
          </cell>
          <cell r="F137">
            <v>26413</v>
          </cell>
          <cell r="H137">
            <v>226610</v>
          </cell>
          <cell r="J137">
            <v>0</v>
          </cell>
        </row>
        <row r="138">
          <cell r="A138" t="str">
            <v xml:space="preserve">計 </v>
          </cell>
          <cell r="B138" t="str">
            <v>공/㎥당</v>
          </cell>
          <cell r="F138">
            <v>2641</v>
          </cell>
          <cell r="H138">
            <v>22661</v>
          </cell>
          <cell r="J138">
            <v>0</v>
          </cell>
        </row>
        <row r="139">
          <cell r="A139" t="str">
            <v>1회사용시</v>
          </cell>
          <cell r="E139">
            <v>1</v>
          </cell>
          <cell r="F139">
            <v>2641</v>
          </cell>
          <cell r="G139">
            <v>1</v>
          </cell>
          <cell r="H139">
            <v>22661</v>
          </cell>
          <cell r="J139">
            <v>0</v>
          </cell>
        </row>
        <row r="140">
          <cell r="A140" t="str">
            <v>2회사용시</v>
          </cell>
          <cell r="E140">
            <v>0.67</v>
          </cell>
          <cell r="F140">
            <v>1769</v>
          </cell>
          <cell r="G140">
            <v>1</v>
          </cell>
          <cell r="H140">
            <v>22661</v>
          </cell>
          <cell r="J140">
            <v>0</v>
          </cell>
        </row>
        <row r="141">
          <cell r="A141" t="str">
            <v>3회사용시</v>
          </cell>
          <cell r="E141">
            <v>0.56499999999999995</v>
          </cell>
          <cell r="F141">
            <v>1492</v>
          </cell>
          <cell r="G141">
            <v>1</v>
          </cell>
          <cell r="H141">
            <v>22661</v>
          </cell>
          <cell r="J141">
            <v>0</v>
          </cell>
        </row>
        <row r="142">
          <cell r="A142" t="str">
            <v>4회사용시</v>
          </cell>
          <cell r="E142">
            <v>0.51600000000000001</v>
          </cell>
          <cell r="F142">
            <v>1362</v>
          </cell>
          <cell r="G142">
            <v>1</v>
          </cell>
          <cell r="H142">
            <v>22661</v>
          </cell>
          <cell r="J142">
            <v>0</v>
          </cell>
        </row>
        <row r="143">
          <cell r="A143" t="str">
            <v>5회사용시</v>
          </cell>
          <cell r="E143">
            <v>0.48899999999999999</v>
          </cell>
          <cell r="F143">
            <v>1291</v>
          </cell>
          <cell r="G143">
            <v>1</v>
          </cell>
          <cell r="H143">
            <v>22661</v>
          </cell>
          <cell r="J143">
            <v>0</v>
          </cell>
        </row>
        <row r="144">
          <cell r="A144" t="str">
            <v>6회사용시</v>
          </cell>
          <cell r="E144">
            <v>0.47299999999999998</v>
          </cell>
          <cell r="F144">
            <v>1249</v>
          </cell>
          <cell r="G144">
            <v>1</v>
          </cell>
          <cell r="H144">
            <v>22661</v>
          </cell>
          <cell r="J144">
            <v>0</v>
          </cell>
        </row>
        <row r="145">
          <cell r="A145" t="str">
            <v xml:space="preserve">&lt;附表 46&gt;  </v>
          </cell>
        </row>
        <row r="146">
          <cell r="A146" t="str">
            <v>名  稱 : 잡석깔기</v>
          </cell>
          <cell r="J146" t="str">
            <v>單位 : 원/㎥當</v>
          </cell>
        </row>
        <row r="147">
          <cell r="A147" t="str">
            <v>區    分</v>
          </cell>
          <cell r="B147" t="str">
            <v>材質 및 規格</v>
          </cell>
          <cell r="C147" t="str">
            <v>單位</v>
          </cell>
          <cell r="D147" t="str">
            <v>數    量</v>
          </cell>
          <cell r="E147" t="str">
            <v>材       料       費</v>
          </cell>
          <cell r="G147" t="str">
            <v xml:space="preserve">        勞       務       費</v>
          </cell>
          <cell r="I147" t="str">
            <v>經              費</v>
          </cell>
        </row>
        <row r="148">
          <cell r="A148" t="str">
            <v>工 種 別</v>
          </cell>
          <cell r="E148" t="str">
            <v>單  價</v>
          </cell>
          <cell r="F148" t="str">
            <v>金      額</v>
          </cell>
          <cell r="G148" t="str">
            <v>單  價</v>
          </cell>
          <cell r="H148" t="str">
            <v>金      額</v>
          </cell>
          <cell r="I148" t="str">
            <v>單  價</v>
          </cell>
          <cell r="J148" t="str">
            <v>金      額</v>
          </cell>
        </row>
        <row r="149">
          <cell r="A149" t="str">
            <v>잡석</v>
          </cell>
          <cell r="C149" t="str">
            <v>인</v>
          </cell>
          <cell r="D149">
            <v>1.04</v>
          </cell>
          <cell r="E149">
            <v>13000</v>
          </cell>
          <cell r="F149">
            <v>13520</v>
          </cell>
          <cell r="H149">
            <v>0</v>
          </cell>
          <cell r="J149">
            <v>0</v>
          </cell>
        </row>
        <row r="150">
          <cell r="A150" t="str">
            <v>보통인부</v>
          </cell>
          <cell r="C150" t="str">
            <v>인</v>
          </cell>
          <cell r="D150">
            <v>0.6</v>
          </cell>
          <cell r="F150">
            <v>0</v>
          </cell>
          <cell r="G150">
            <v>35932</v>
          </cell>
          <cell r="H150">
            <v>21559.200000000001</v>
          </cell>
          <cell r="J150">
            <v>0</v>
          </cell>
        </row>
        <row r="151">
          <cell r="F151">
            <v>0</v>
          </cell>
          <cell r="H151">
            <v>0</v>
          </cell>
          <cell r="J151">
            <v>0</v>
          </cell>
        </row>
        <row r="152">
          <cell r="F152">
            <v>0</v>
          </cell>
          <cell r="H152">
            <v>0</v>
          </cell>
          <cell r="J152">
            <v>0</v>
          </cell>
        </row>
        <row r="153">
          <cell r="F153">
            <v>0</v>
          </cell>
          <cell r="H153">
            <v>0</v>
          </cell>
          <cell r="J153">
            <v>0</v>
          </cell>
        </row>
        <row r="154">
          <cell r="F154">
            <v>0</v>
          </cell>
          <cell r="H154">
            <v>0</v>
          </cell>
          <cell r="J154">
            <v>0</v>
          </cell>
        </row>
        <row r="155">
          <cell r="F155">
            <v>0</v>
          </cell>
          <cell r="H155">
            <v>0</v>
          </cell>
          <cell r="J155">
            <v>0</v>
          </cell>
        </row>
        <row r="156">
          <cell r="F156">
            <v>0</v>
          </cell>
          <cell r="H156">
            <v>0</v>
          </cell>
          <cell r="J156">
            <v>0</v>
          </cell>
        </row>
        <row r="157">
          <cell r="F157">
            <v>0</v>
          </cell>
          <cell r="H157">
            <v>0</v>
          </cell>
          <cell r="J157">
            <v>0</v>
          </cell>
        </row>
        <row r="158">
          <cell r="F158">
            <v>0</v>
          </cell>
          <cell r="H158">
            <v>0</v>
          </cell>
          <cell r="J158">
            <v>0</v>
          </cell>
        </row>
        <row r="159">
          <cell r="F159">
            <v>0</v>
          </cell>
          <cell r="H159">
            <v>0</v>
          </cell>
          <cell r="J159">
            <v>0</v>
          </cell>
        </row>
        <row r="160">
          <cell r="F160">
            <v>0</v>
          </cell>
          <cell r="H160">
            <v>0</v>
          </cell>
          <cell r="J160">
            <v>0</v>
          </cell>
        </row>
        <row r="161">
          <cell r="F161">
            <v>0</v>
          </cell>
          <cell r="H161">
            <v>0</v>
          </cell>
          <cell r="J161">
            <v>0</v>
          </cell>
        </row>
        <row r="162">
          <cell r="A162" t="str">
            <v>計</v>
          </cell>
          <cell r="F162">
            <v>13520</v>
          </cell>
          <cell r="H162">
            <v>21559</v>
          </cell>
          <cell r="J162">
            <v>0</v>
          </cell>
        </row>
        <row r="163">
          <cell r="A163" t="str">
            <v xml:space="preserve">&lt;附表 47&gt;  </v>
          </cell>
        </row>
        <row r="164">
          <cell r="A164" t="str">
            <v>名  稱 : 잡석채우기</v>
          </cell>
          <cell r="J164" t="str">
            <v>單位 : 원/㎥當</v>
          </cell>
        </row>
        <row r="165">
          <cell r="A165" t="str">
            <v>區    分</v>
          </cell>
          <cell r="B165" t="str">
            <v>材質 및 規格</v>
          </cell>
          <cell r="C165" t="str">
            <v>單位</v>
          </cell>
          <cell r="D165" t="str">
            <v>數    量</v>
          </cell>
          <cell r="E165" t="str">
            <v>材       料       費</v>
          </cell>
          <cell r="G165" t="str">
            <v xml:space="preserve">        勞       務       費</v>
          </cell>
          <cell r="I165" t="str">
            <v>經              費</v>
          </cell>
        </row>
        <row r="166">
          <cell r="A166" t="str">
            <v>工 種 別</v>
          </cell>
          <cell r="E166" t="str">
            <v>單  價</v>
          </cell>
          <cell r="F166" t="str">
            <v>金      額</v>
          </cell>
          <cell r="G166" t="str">
            <v>單  價</v>
          </cell>
          <cell r="H166" t="str">
            <v>金      額</v>
          </cell>
          <cell r="I166" t="str">
            <v>單  價</v>
          </cell>
          <cell r="J166" t="str">
            <v>金      額</v>
          </cell>
        </row>
        <row r="167">
          <cell r="A167" t="str">
            <v>잡석</v>
          </cell>
          <cell r="C167" t="str">
            <v>인</v>
          </cell>
          <cell r="D167">
            <v>1.04</v>
          </cell>
          <cell r="E167">
            <v>13000</v>
          </cell>
          <cell r="F167">
            <v>13520</v>
          </cell>
          <cell r="H167">
            <v>0</v>
          </cell>
          <cell r="J167">
            <v>0</v>
          </cell>
        </row>
        <row r="168">
          <cell r="A168" t="str">
            <v>보통인부</v>
          </cell>
          <cell r="C168" t="str">
            <v>인</v>
          </cell>
          <cell r="D168">
            <v>0.65</v>
          </cell>
          <cell r="F168">
            <v>0</v>
          </cell>
          <cell r="G168">
            <v>35932</v>
          </cell>
          <cell r="H168">
            <v>23355.8</v>
          </cell>
          <cell r="J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</row>
        <row r="170">
          <cell r="F170">
            <v>0</v>
          </cell>
          <cell r="H170">
            <v>0</v>
          </cell>
          <cell r="J170">
            <v>0</v>
          </cell>
        </row>
        <row r="171">
          <cell r="F171">
            <v>0</v>
          </cell>
          <cell r="H171">
            <v>0</v>
          </cell>
          <cell r="J171">
            <v>0</v>
          </cell>
        </row>
        <row r="172">
          <cell r="F172">
            <v>0</v>
          </cell>
          <cell r="H172">
            <v>0</v>
          </cell>
          <cell r="J172">
            <v>0</v>
          </cell>
        </row>
        <row r="173">
          <cell r="F173">
            <v>0</v>
          </cell>
          <cell r="H173">
            <v>0</v>
          </cell>
          <cell r="J173">
            <v>0</v>
          </cell>
        </row>
        <row r="174">
          <cell r="F174">
            <v>0</v>
          </cell>
          <cell r="H174">
            <v>0</v>
          </cell>
          <cell r="J174">
            <v>0</v>
          </cell>
        </row>
        <row r="175">
          <cell r="F175">
            <v>0</v>
          </cell>
          <cell r="H175">
            <v>0</v>
          </cell>
          <cell r="J175">
            <v>0</v>
          </cell>
        </row>
        <row r="176">
          <cell r="F176">
            <v>0</v>
          </cell>
          <cell r="H176">
            <v>0</v>
          </cell>
          <cell r="J176">
            <v>0</v>
          </cell>
        </row>
        <row r="177">
          <cell r="F177">
            <v>0</v>
          </cell>
          <cell r="H177">
            <v>0</v>
          </cell>
          <cell r="J177">
            <v>0</v>
          </cell>
        </row>
        <row r="178">
          <cell r="F178">
            <v>0</v>
          </cell>
          <cell r="H178">
            <v>0</v>
          </cell>
          <cell r="J178">
            <v>0</v>
          </cell>
        </row>
        <row r="179">
          <cell r="F179">
            <v>0</v>
          </cell>
          <cell r="H179">
            <v>0</v>
          </cell>
          <cell r="J179">
            <v>0</v>
          </cell>
        </row>
        <row r="180">
          <cell r="A180" t="str">
            <v>計</v>
          </cell>
          <cell r="F180">
            <v>13520</v>
          </cell>
          <cell r="H180">
            <v>23355</v>
          </cell>
          <cell r="J180">
            <v>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9" zoomScaleSheetLayoutView="99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E7" sqref="E7"/>
    </sheetView>
  </sheetViews>
  <sheetFormatPr defaultRowHeight="16.5" x14ac:dyDescent="0.3"/>
  <cols>
    <col min="1" max="1" width="4.875" style="7" customWidth="1"/>
    <col min="2" max="2" width="11" style="7" customWidth="1"/>
    <col min="3" max="3" width="24.125" style="48" customWidth="1"/>
    <col min="4" max="4" width="13.375" style="7" customWidth="1"/>
    <col min="5" max="5" width="12.75" style="7" customWidth="1"/>
    <col min="6" max="6" width="13.125" style="7" customWidth="1"/>
    <col min="7" max="7" width="13" style="7" customWidth="1"/>
    <col min="8" max="8" width="10" style="7" customWidth="1"/>
    <col min="9" max="9" width="12.5" customWidth="1"/>
    <col min="10" max="10" width="10.625" bestFit="1" customWidth="1"/>
    <col min="11" max="11" width="12" bestFit="1" customWidth="1"/>
    <col min="253" max="253" width="4.875" customWidth="1"/>
    <col min="254" max="254" width="11" customWidth="1"/>
    <col min="255" max="255" width="24.125" customWidth="1"/>
    <col min="256" max="256" width="13.375" customWidth="1"/>
    <col min="257" max="257" width="12.75" customWidth="1"/>
    <col min="258" max="258" width="11.625" customWidth="1"/>
    <col min="259" max="259" width="13" customWidth="1"/>
    <col min="260" max="260" width="11" customWidth="1"/>
    <col min="261" max="261" width="12.5" customWidth="1"/>
    <col min="262" max="262" width="13.125" bestFit="1" customWidth="1"/>
    <col min="263" max="264" width="13.625" bestFit="1" customWidth="1"/>
    <col min="509" max="509" width="4.875" customWidth="1"/>
    <col min="510" max="510" width="11" customWidth="1"/>
    <col min="511" max="511" width="24.125" customWidth="1"/>
    <col min="512" max="512" width="13.375" customWidth="1"/>
    <col min="513" max="513" width="12.75" customWidth="1"/>
    <col min="514" max="514" width="11.625" customWidth="1"/>
    <col min="515" max="515" width="13" customWidth="1"/>
    <col min="516" max="516" width="11" customWidth="1"/>
    <col min="517" max="517" width="12.5" customWidth="1"/>
    <col min="518" max="518" width="13.125" bestFit="1" customWidth="1"/>
    <col min="519" max="520" width="13.625" bestFit="1" customWidth="1"/>
    <col min="765" max="765" width="4.875" customWidth="1"/>
    <col min="766" max="766" width="11" customWidth="1"/>
    <col min="767" max="767" width="24.125" customWidth="1"/>
    <col min="768" max="768" width="13.375" customWidth="1"/>
    <col min="769" max="769" width="12.75" customWidth="1"/>
    <col min="770" max="770" width="11.625" customWidth="1"/>
    <col min="771" max="771" width="13" customWidth="1"/>
    <col min="772" max="772" width="11" customWidth="1"/>
    <col min="773" max="773" width="12.5" customWidth="1"/>
    <col min="774" max="774" width="13.125" bestFit="1" customWidth="1"/>
    <col min="775" max="776" width="13.625" bestFit="1" customWidth="1"/>
    <col min="1021" max="1021" width="4.875" customWidth="1"/>
    <col min="1022" max="1022" width="11" customWidth="1"/>
    <col min="1023" max="1023" width="24.125" customWidth="1"/>
    <col min="1024" max="1024" width="13.375" customWidth="1"/>
    <col min="1025" max="1025" width="12.75" customWidth="1"/>
    <col min="1026" max="1026" width="11.625" customWidth="1"/>
    <col min="1027" max="1027" width="13" customWidth="1"/>
    <col min="1028" max="1028" width="11" customWidth="1"/>
    <col min="1029" max="1029" width="12.5" customWidth="1"/>
    <col min="1030" max="1030" width="13.125" bestFit="1" customWidth="1"/>
    <col min="1031" max="1032" width="13.625" bestFit="1" customWidth="1"/>
    <col min="1277" max="1277" width="4.875" customWidth="1"/>
    <col min="1278" max="1278" width="11" customWidth="1"/>
    <col min="1279" max="1279" width="24.125" customWidth="1"/>
    <col min="1280" max="1280" width="13.375" customWidth="1"/>
    <col min="1281" max="1281" width="12.75" customWidth="1"/>
    <col min="1282" max="1282" width="11.625" customWidth="1"/>
    <col min="1283" max="1283" width="13" customWidth="1"/>
    <col min="1284" max="1284" width="11" customWidth="1"/>
    <col min="1285" max="1285" width="12.5" customWidth="1"/>
    <col min="1286" max="1286" width="13.125" bestFit="1" customWidth="1"/>
    <col min="1287" max="1288" width="13.625" bestFit="1" customWidth="1"/>
    <col min="1533" max="1533" width="4.875" customWidth="1"/>
    <col min="1534" max="1534" width="11" customWidth="1"/>
    <col min="1535" max="1535" width="24.125" customWidth="1"/>
    <col min="1536" max="1536" width="13.375" customWidth="1"/>
    <col min="1537" max="1537" width="12.75" customWidth="1"/>
    <col min="1538" max="1538" width="11.625" customWidth="1"/>
    <col min="1539" max="1539" width="13" customWidth="1"/>
    <col min="1540" max="1540" width="11" customWidth="1"/>
    <col min="1541" max="1541" width="12.5" customWidth="1"/>
    <col min="1542" max="1542" width="13.125" bestFit="1" customWidth="1"/>
    <col min="1543" max="1544" width="13.625" bestFit="1" customWidth="1"/>
    <col min="1789" max="1789" width="4.875" customWidth="1"/>
    <col min="1790" max="1790" width="11" customWidth="1"/>
    <col min="1791" max="1791" width="24.125" customWidth="1"/>
    <col min="1792" max="1792" width="13.375" customWidth="1"/>
    <col min="1793" max="1793" width="12.75" customWidth="1"/>
    <col min="1794" max="1794" width="11.625" customWidth="1"/>
    <col min="1795" max="1795" width="13" customWidth="1"/>
    <col min="1796" max="1796" width="11" customWidth="1"/>
    <col min="1797" max="1797" width="12.5" customWidth="1"/>
    <col min="1798" max="1798" width="13.125" bestFit="1" customWidth="1"/>
    <col min="1799" max="1800" width="13.625" bestFit="1" customWidth="1"/>
    <col min="2045" max="2045" width="4.875" customWidth="1"/>
    <col min="2046" max="2046" width="11" customWidth="1"/>
    <col min="2047" max="2047" width="24.125" customWidth="1"/>
    <col min="2048" max="2048" width="13.375" customWidth="1"/>
    <col min="2049" max="2049" width="12.75" customWidth="1"/>
    <col min="2050" max="2050" width="11.625" customWidth="1"/>
    <col min="2051" max="2051" width="13" customWidth="1"/>
    <col min="2052" max="2052" width="11" customWidth="1"/>
    <col min="2053" max="2053" width="12.5" customWidth="1"/>
    <col min="2054" max="2054" width="13.125" bestFit="1" customWidth="1"/>
    <col min="2055" max="2056" width="13.625" bestFit="1" customWidth="1"/>
    <col min="2301" max="2301" width="4.875" customWidth="1"/>
    <col min="2302" max="2302" width="11" customWidth="1"/>
    <col min="2303" max="2303" width="24.125" customWidth="1"/>
    <col min="2304" max="2304" width="13.375" customWidth="1"/>
    <col min="2305" max="2305" width="12.75" customWidth="1"/>
    <col min="2306" max="2306" width="11.625" customWidth="1"/>
    <col min="2307" max="2307" width="13" customWidth="1"/>
    <col min="2308" max="2308" width="11" customWidth="1"/>
    <col min="2309" max="2309" width="12.5" customWidth="1"/>
    <col min="2310" max="2310" width="13.125" bestFit="1" customWidth="1"/>
    <col min="2311" max="2312" width="13.625" bestFit="1" customWidth="1"/>
    <col min="2557" max="2557" width="4.875" customWidth="1"/>
    <col min="2558" max="2558" width="11" customWidth="1"/>
    <col min="2559" max="2559" width="24.125" customWidth="1"/>
    <col min="2560" max="2560" width="13.375" customWidth="1"/>
    <col min="2561" max="2561" width="12.75" customWidth="1"/>
    <col min="2562" max="2562" width="11.625" customWidth="1"/>
    <col min="2563" max="2563" width="13" customWidth="1"/>
    <col min="2564" max="2564" width="11" customWidth="1"/>
    <col min="2565" max="2565" width="12.5" customWidth="1"/>
    <col min="2566" max="2566" width="13.125" bestFit="1" customWidth="1"/>
    <col min="2567" max="2568" width="13.625" bestFit="1" customWidth="1"/>
    <col min="2813" max="2813" width="4.875" customWidth="1"/>
    <col min="2814" max="2814" width="11" customWidth="1"/>
    <col min="2815" max="2815" width="24.125" customWidth="1"/>
    <col min="2816" max="2816" width="13.375" customWidth="1"/>
    <col min="2817" max="2817" width="12.75" customWidth="1"/>
    <col min="2818" max="2818" width="11.625" customWidth="1"/>
    <col min="2819" max="2819" width="13" customWidth="1"/>
    <col min="2820" max="2820" width="11" customWidth="1"/>
    <col min="2821" max="2821" width="12.5" customWidth="1"/>
    <col min="2822" max="2822" width="13.125" bestFit="1" customWidth="1"/>
    <col min="2823" max="2824" width="13.625" bestFit="1" customWidth="1"/>
    <col min="3069" max="3069" width="4.875" customWidth="1"/>
    <col min="3070" max="3070" width="11" customWidth="1"/>
    <col min="3071" max="3071" width="24.125" customWidth="1"/>
    <col min="3072" max="3072" width="13.375" customWidth="1"/>
    <col min="3073" max="3073" width="12.75" customWidth="1"/>
    <col min="3074" max="3074" width="11.625" customWidth="1"/>
    <col min="3075" max="3075" width="13" customWidth="1"/>
    <col min="3076" max="3076" width="11" customWidth="1"/>
    <col min="3077" max="3077" width="12.5" customWidth="1"/>
    <col min="3078" max="3078" width="13.125" bestFit="1" customWidth="1"/>
    <col min="3079" max="3080" width="13.625" bestFit="1" customWidth="1"/>
    <col min="3325" max="3325" width="4.875" customWidth="1"/>
    <col min="3326" max="3326" width="11" customWidth="1"/>
    <col min="3327" max="3327" width="24.125" customWidth="1"/>
    <col min="3328" max="3328" width="13.375" customWidth="1"/>
    <col min="3329" max="3329" width="12.75" customWidth="1"/>
    <col min="3330" max="3330" width="11.625" customWidth="1"/>
    <col min="3331" max="3331" width="13" customWidth="1"/>
    <col min="3332" max="3332" width="11" customWidth="1"/>
    <col min="3333" max="3333" width="12.5" customWidth="1"/>
    <col min="3334" max="3334" width="13.125" bestFit="1" customWidth="1"/>
    <col min="3335" max="3336" width="13.625" bestFit="1" customWidth="1"/>
    <col min="3581" max="3581" width="4.875" customWidth="1"/>
    <col min="3582" max="3582" width="11" customWidth="1"/>
    <col min="3583" max="3583" width="24.125" customWidth="1"/>
    <col min="3584" max="3584" width="13.375" customWidth="1"/>
    <col min="3585" max="3585" width="12.75" customWidth="1"/>
    <col min="3586" max="3586" width="11.625" customWidth="1"/>
    <col min="3587" max="3587" width="13" customWidth="1"/>
    <col min="3588" max="3588" width="11" customWidth="1"/>
    <col min="3589" max="3589" width="12.5" customWidth="1"/>
    <col min="3590" max="3590" width="13.125" bestFit="1" customWidth="1"/>
    <col min="3591" max="3592" width="13.625" bestFit="1" customWidth="1"/>
    <col min="3837" max="3837" width="4.875" customWidth="1"/>
    <col min="3838" max="3838" width="11" customWidth="1"/>
    <col min="3839" max="3839" width="24.125" customWidth="1"/>
    <col min="3840" max="3840" width="13.375" customWidth="1"/>
    <col min="3841" max="3841" width="12.75" customWidth="1"/>
    <col min="3842" max="3842" width="11.625" customWidth="1"/>
    <col min="3843" max="3843" width="13" customWidth="1"/>
    <col min="3844" max="3844" width="11" customWidth="1"/>
    <col min="3845" max="3845" width="12.5" customWidth="1"/>
    <col min="3846" max="3846" width="13.125" bestFit="1" customWidth="1"/>
    <col min="3847" max="3848" width="13.625" bestFit="1" customWidth="1"/>
    <col min="4093" max="4093" width="4.875" customWidth="1"/>
    <col min="4094" max="4094" width="11" customWidth="1"/>
    <col min="4095" max="4095" width="24.125" customWidth="1"/>
    <col min="4096" max="4096" width="13.375" customWidth="1"/>
    <col min="4097" max="4097" width="12.75" customWidth="1"/>
    <col min="4098" max="4098" width="11.625" customWidth="1"/>
    <col min="4099" max="4099" width="13" customWidth="1"/>
    <col min="4100" max="4100" width="11" customWidth="1"/>
    <col min="4101" max="4101" width="12.5" customWidth="1"/>
    <col min="4102" max="4102" width="13.125" bestFit="1" customWidth="1"/>
    <col min="4103" max="4104" width="13.625" bestFit="1" customWidth="1"/>
    <col min="4349" max="4349" width="4.875" customWidth="1"/>
    <col min="4350" max="4350" width="11" customWidth="1"/>
    <col min="4351" max="4351" width="24.125" customWidth="1"/>
    <col min="4352" max="4352" width="13.375" customWidth="1"/>
    <col min="4353" max="4353" width="12.75" customWidth="1"/>
    <col min="4354" max="4354" width="11.625" customWidth="1"/>
    <col min="4355" max="4355" width="13" customWidth="1"/>
    <col min="4356" max="4356" width="11" customWidth="1"/>
    <col min="4357" max="4357" width="12.5" customWidth="1"/>
    <col min="4358" max="4358" width="13.125" bestFit="1" customWidth="1"/>
    <col min="4359" max="4360" width="13.625" bestFit="1" customWidth="1"/>
    <col min="4605" max="4605" width="4.875" customWidth="1"/>
    <col min="4606" max="4606" width="11" customWidth="1"/>
    <col min="4607" max="4607" width="24.125" customWidth="1"/>
    <col min="4608" max="4608" width="13.375" customWidth="1"/>
    <col min="4609" max="4609" width="12.75" customWidth="1"/>
    <col min="4610" max="4610" width="11.625" customWidth="1"/>
    <col min="4611" max="4611" width="13" customWidth="1"/>
    <col min="4612" max="4612" width="11" customWidth="1"/>
    <col min="4613" max="4613" width="12.5" customWidth="1"/>
    <col min="4614" max="4614" width="13.125" bestFit="1" customWidth="1"/>
    <col min="4615" max="4616" width="13.625" bestFit="1" customWidth="1"/>
    <col min="4861" max="4861" width="4.875" customWidth="1"/>
    <col min="4862" max="4862" width="11" customWidth="1"/>
    <col min="4863" max="4863" width="24.125" customWidth="1"/>
    <col min="4864" max="4864" width="13.375" customWidth="1"/>
    <col min="4865" max="4865" width="12.75" customWidth="1"/>
    <col min="4866" max="4866" width="11.625" customWidth="1"/>
    <col min="4867" max="4867" width="13" customWidth="1"/>
    <col min="4868" max="4868" width="11" customWidth="1"/>
    <col min="4869" max="4869" width="12.5" customWidth="1"/>
    <col min="4870" max="4870" width="13.125" bestFit="1" customWidth="1"/>
    <col min="4871" max="4872" width="13.625" bestFit="1" customWidth="1"/>
    <col min="5117" max="5117" width="4.875" customWidth="1"/>
    <col min="5118" max="5118" width="11" customWidth="1"/>
    <col min="5119" max="5119" width="24.125" customWidth="1"/>
    <col min="5120" max="5120" width="13.375" customWidth="1"/>
    <col min="5121" max="5121" width="12.75" customWidth="1"/>
    <col min="5122" max="5122" width="11.625" customWidth="1"/>
    <col min="5123" max="5123" width="13" customWidth="1"/>
    <col min="5124" max="5124" width="11" customWidth="1"/>
    <col min="5125" max="5125" width="12.5" customWidth="1"/>
    <col min="5126" max="5126" width="13.125" bestFit="1" customWidth="1"/>
    <col min="5127" max="5128" width="13.625" bestFit="1" customWidth="1"/>
    <col min="5373" max="5373" width="4.875" customWidth="1"/>
    <col min="5374" max="5374" width="11" customWidth="1"/>
    <col min="5375" max="5375" width="24.125" customWidth="1"/>
    <col min="5376" max="5376" width="13.375" customWidth="1"/>
    <col min="5377" max="5377" width="12.75" customWidth="1"/>
    <col min="5378" max="5378" width="11.625" customWidth="1"/>
    <col min="5379" max="5379" width="13" customWidth="1"/>
    <col min="5380" max="5380" width="11" customWidth="1"/>
    <col min="5381" max="5381" width="12.5" customWidth="1"/>
    <col min="5382" max="5382" width="13.125" bestFit="1" customWidth="1"/>
    <col min="5383" max="5384" width="13.625" bestFit="1" customWidth="1"/>
    <col min="5629" max="5629" width="4.875" customWidth="1"/>
    <col min="5630" max="5630" width="11" customWidth="1"/>
    <col min="5631" max="5631" width="24.125" customWidth="1"/>
    <col min="5632" max="5632" width="13.375" customWidth="1"/>
    <col min="5633" max="5633" width="12.75" customWidth="1"/>
    <col min="5634" max="5634" width="11.625" customWidth="1"/>
    <col min="5635" max="5635" width="13" customWidth="1"/>
    <col min="5636" max="5636" width="11" customWidth="1"/>
    <col min="5637" max="5637" width="12.5" customWidth="1"/>
    <col min="5638" max="5638" width="13.125" bestFit="1" customWidth="1"/>
    <col min="5639" max="5640" width="13.625" bestFit="1" customWidth="1"/>
    <col min="5885" max="5885" width="4.875" customWidth="1"/>
    <col min="5886" max="5886" width="11" customWidth="1"/>
    <col min="5887" max="5887" width="24.125" customWidth="1"/>
    <col min="5888" max="5888" width="13.375" customWidth="1"/>
    <col min="5889" max="5889" width="12.75" customWidth="1"/>
    <col min="5890" max="5890" width="11.625" customWidth="1"/>
    <col min="5891" max="5891" width="13" customWidth="1"/>
    <col min="5892" max="5892" width="11" customWidth="1"/>
    <col min="5893" max="5893" width="12.5" customWidth="1"/>
    <col min="5894" max="5894" width="13.125" bestFit="1" customWidth="1"/>
    <col min="5895" max="5896" width="13.625" bestFit="1" customWidth="1"/>
    <col min="6141" max="6141" width="4.875" customWidth="1"/>
    <col min="6142" max="6142" width="11" customWidth="1"/>
    <col min="6143" max="6143" width="24.125" customWidth="1"/>
    <col min="6144" max="6144" width="13.375" customWidth="1"/>
    <col min="6145" max="6145" width="12.75" customWidth="1"/>
    <col min="6146" max="6146" width="11.625" customWidth="1"/>
    <col min="6147" max="6147" width="13" customWidth="1"/>
    <col min="6148" max="6148" width="11" customWidth="1"/>
    <col min="6149" max="6149" width="12.5" customWidth="1"/>
    <col min="6150" max="6150" width="13.125" bestFit="1" customWidth="1"/>
    <col min="6151" max="6152" width="13.625" bestFit="1" customWidth="1"/>
    <col min="6397" max="6397" width="4.875" customWidth="1"/>
    <col min="6398" max="6398" width="11" customWidth="1"/>
    <col min="6399" max="6399" width="24.125" customWidth="1"/>
    <col min="6400" max="6400" width="13.375" customWidth="1"/>
    <col min="6401" max="6401" width="12.75" customWidth="1"/>
    <col min="6402" max="6402" width="11.625" customWidth="1"/>
    <col min="6403" max="6403" width="13" customWidth="1"/>
    <col min="6404" max="6404" width="11" customWidth="1"/>
    <col min="6405" max="6405" width="12.5" customWidth="1"/>
    <col min="6406" max="6406" width="13.125" bestFit="1" customWidth="1"/>
    <col min="6407" max="6408" width="13.625" bestFit="1" customWidth="1"/>
    <col min="6653" max="6653" width="4.875" customWidth="1"/>
    <col min="6654" max="6654" width="11" customWidth="1"/>
    <col min="6655" max="6655" width="24.125" customWidth="1"/>
    <col min="6656" max="6656" width="13.375" customWidth="1"/>
    <col min="6657" max="6657" width="12.75" customWidth="1"/>
    <col min="6658" max="6658" width="11.625" customWidth="1"/>
    <col min="6659" max="6659" width="13" customWidth="1"/>
    <col min="6660" max="6660" width="11" customWidth="1"/>
    <col min="6661" max="6661" width="12.5" customWidth="1"/>
    <col min="6662" max="6662" width="13.125" bestFit="1" customWidth="1"/>
    <col min="6663" max="6664" width="13.625" bestFit="1" customWidth="1"/>
    <col min="6909" max="6909" width="4.875" customWidth="1"/>
    <col min="6910" max="6910" width="11" customWidth="1"/>
    <col min="6911" max="6911" width="24.125" customWidth="1"/>
    <col min="6912" max="6912" width="13.375" customWidth="1"/>
    <col min="6913" max="6913" width="12.75" customWidth="1"/>
    <col min="6914" max="6914" width="11.625" customWidth="1"/>
    <col min="6915" max="6915" width="13" customWidth="1"/>
    <col min="6916" max="6916" width="11" customWidth="1"/>
    <col min="6917" max="6917" width="12.5" customWidth="1"/>
    <col min="6918" max="6918" width="13.125" bestFit="1" customWidth="1"/>
    <col min="6919" max="6920" width="13.625" bestFit="1" customWidth="1"/>
    <col min="7165" max="7165" width="4.875" customWidth="1"/>
    <col min="7166" max="7166" width="11" customWidth="1"/>
    <col min="7167" max="7167" width="24.125" customWidth="1"/>
    <col min="7168" max="7168" width="13.375" customWidth="1"/>
    <col min="7169" max="7169" width="12.75" customWidth="1"/>
    <col min="7170" max="7170" width="11.625" customWidth="1"/>
    <col min="7171" max="7171" width="13" customWidth="1"/>
    <col min="7172" max="7172" width="11" customWidth="1"/>
    <col min="7173" max="7173" width="12.5" customWidth="1"/>
    <col min="7174" max="7174" width="13.125" bestFit="1" customWidth="1"/>
    <col min="7175" max="7176" width="13.625" bestFit="1" customWidth="1"/>
    <col min="7421" max="7421" width="4.875" customWidth="1"/>
    <col min="7422" max="7422" width="11" customWidth="1"/>
    <col min="7423" max="7423" width="24.125" customWidth="1"/>
    <col min="7424" max="7424" width="13.375" customWidth="1"/>
    <col min="7425" max="7425" width="12.75" customWidth="1"/>
    <col min="7426" max="7426" width="11.625" customWidth="1"/>
    <col min="7427" max="7427" width="13" customWidth="1"/>
    <col min="7428" max="7428" width="11" customWidth="1"/>
    <col min="7429" max="7429" width="12.5" customWidth="1"/>
    <col min="7430" max="7430" width="13.125" bestFit="1" customWidth="1"/>
    <col min="7431" max="7432" width="13.625" bestFit="1" customWidth="1"/>
    <col min="7677" max="7677" width="4.875" customWidth="1"/>
    <col min="7678" max="7678" width="11" customWidth="1"/>
    <col min="7679" max="7679" width="24.125" customWidth="1"/>
    <col min="7680" max="7680" width="13.375" customWidth="1"/>
    <col min="7681" max="7681" width="12.75" customWidth="1"/>
    <col min="7682" max="7682" width="11.625" customWidth="1"/>
    <col min="7683" max="7683" width="13" customWidth="1"/>
    <col min="7684" max="7684" width="11" customWidth="1"/>
    <col min="7685" max="7685" width="12.5" customWidth="1"/>
    <col min="7686" max="7686" width="13.125" bestFit="1" customWidth="1"/>
    <col min="7687" max="7688" width="13.625" bestFit="1" customWidth="1"/>
    <col min="7933" max="7933" width="4.875" customWidth="1"/>
    <col min="7934" max="7934" width="11" customWidth="1"/>
    <col min="7935" max="7935" width="24.125" customWidth="1"/>
    <col min="7936" max="7936" width="13.375" customWidth="1"/>
    <col min="7937" max="7937" width="12.75" customWidth="1"/>
    <col min="7938" max="7938" width="11.625" customWidth="1"/>
    <col min="7939" max="7939" width="13" customWidth="1"/>
    <col min="7940" max="7940" width="11" customWidth="1"/>
    <col min="7941" max="7941" width="12.5" customWidth="1"/>
    <col min="7942" max="7942" width="13.125" bestFit="1" customWidth="1"/>
    <col min="7943" max="7944" width="13.625" bestFit="1" customWidth="1"/>
    <col min="8189" max="8189" width="4.875" customWidth="1"/>
    <col min="8190" max="8190" width="11" customWidth="1"/>
    <col min="8191" max="8191" width="24.125" customWidth="1"/>
    <col min="8192" max="8192" width="13.375" customWidth="1"/>
    <col min="8193" max="8193" width="12.75" customWidth="1"/>
    <col min="8194" max="8194" width="11.625" customWidth="1"/>
    <col min="8195" max="8195" width="13" customWidth="1"/>
    <col min="8196" max="8196" width="11" customWidth="1"/>
    <col min="8197" max="8197" width="12.5" customWidth="1"/>
    <col min="8198" max="8198" width="13.125" bestFit="1" customWidth="1"/>
    <col min="8199" max="8200" width="13.625" bestFit="1" customWidth="1"/>
    <col min="8445" max="8445" width="4.875" customWidth="1"/>
    <col min="8446" max="8446" width="11" customWidth="1"/>
    <col min="8447" max="8447" width="24.125" customWidth="1"/>
    <col min="8448" max="8448" width="13.375" customWidth="1"/>
    <col min="8449" max="8449" width="12.75" customWidth="1"/>
    <col min="8450" max="8450" width="11.625" customWidth="1"/>
    <col min="8451" max="8451" width="13" customWidth="1"/>
    <col min="8452" max="8452" width="11" customWidth="1"/>
    <col min="8453" max="8453" width="12.5" customWidth="1"/>
    <col min="8454" max="8454" width="13.125" bestFit="1" customWidth="1"/>
    <col min="8455" max="8456" width="13.625" bestFit="1" customWidth="1"/>
    <col min="8701" max="8701" width="4.875" customWidth="1"/>
    <col min="8702" max="8702" width="11" customWidth="1"/>
    <col min="8703" max="8703" width="24.125" customWidth="1"/>
    <col min="8704" max="8704" width="13.375" customWidth="1"/>
    <col min="8705" max="8705" width="12.75" customWidth="1"/>
    <col min="8706" max="8706" width="11.625" customWidth="1"/>
    <col min="8707" max="8707" width="13" customWidth="1"/>
    <col min="8708" max="8708" width="11" customWidth="1"/>
    <col min="8709" max="8709" width="12.5" customWidth="1"/>
    <col min="8710" max="8710" width="13.125" bestFit="1" customWidth="1"/>
    <col min="8711" max="8712" width="13.625" bestFit="1" customWidth="1"/>
    <col min="8957" max="8957" width="4.875" customWidth="1"/>
    <col min="8958" max="8958" width="11" customWidth="1"/>
    <col min="8959" max="8959" width="24.125" customWidth="1"/>
    <col min="8960" max="8960" width="13.375" customWidth="1"/>
    <col min="8961" max="8961" width="12.75" customWidth="1"/>
    <col min="8962" max="8962" width="11.625" customWidth="1"/>
    <col min="8963" max="8963" width="13" customWidth="1"/>
    <col min="8964" max="8964" width="11" customWidth="1"/>
    <col min="8965" max="8965" width="12.5" customWidth="1"/>
    <col min="8966" max="8966" width="13.125" bestFit="1" customWidth="1"/>
    <col min="8967" max="8968" width="13.625" bestFit="1" customWidth="1"/>
    <col min="9213" max="9213" width="4.875" customWidth="1"/>
    <col min="9214" max="9214" width="11" customWidth="1"/>
    <col min="9215" max="9215" width="24.125" customWidth="1"/>
    <col min="9216" max="9216" width="13.375" customWidth="1"/>
    <col min="9217" max="9217" width="12.75" customWidth="1"/>
    <col min="9218" max="9218" width="11.625" customWidth="1"/>
    <col min="9219" max="9219" width="13" customWidth="1"/>
    <col min="9220" max="9220" width="11" customWidth="1"/>
    <col min="9221" max="9221" width="12.5" customWidth="1"/>
    <col min="9222" max="9222" width="13.125" bestFit="1" customWidth="1"/>
    <col min="9223" max="9224" width="13.625" bestFit="1" customWidth="1"/>
    <col min="9469" max="9469" width="4.875" customWidth="1"/>
    <col min="9470" max="9470" width="11" customWidth="1"/>
    <col min="9471" max="9471" width="24.125" customWidth="1"/>
    <col min="9472" max="9472" width="13.375" customWidth="1"/>
    <col min="9473" max="9473" width="12.75" customWidth="1"/>
    <col min="9474" max="9474" width="11.625" customWidth="1"/>
    <col min="9475" max="9475" width="13" customWidth="1"/>
    <col min="9476" max="9476" width="11" customWidth="1"/>
    <col min="9477" max="9477" width="12.5" customWidth="1"/>
    <col min="9478" max="9478" width="13.125" bestFit="1" customWidth="1"/>
    <col min="9479" max="9480" width="13.625" bestFit="1" customWidth="1"/>
    <col min="9725" max="9725" width="4.875" customWidth="1"/>
    <col min="9726" max="9726" width="11" customWidth="1"/>
    <col min="9727" max="9727" width="24.125" customWidth="1"/>
    <col min="9728" max="9728" width="13.375" customWidth="1"/>
    <col min="9729" max="9729" width="12.75" customWidth="1"/>
    <col min="9730" max="9730" width="11.625" customWidth="1"/>
    <col min="9731" max="9731" width="13" customWidth="1"/>
    <col min="9732" max="9732" width="11" customWidth="1"/>
    <col min="9733" max="9733" width="12.5" customWidth="1"/>
    <col min="9734" max="9734" width="13.125" bestFit="1" customWidth="1"/>
    <col min="9735" max="9736" width="13.625" bestFit="1" customWidth="1"/>
    <col min="9981" max="9981" width="4.875" customWidth="1"/>
    <col min="9982" max="9982" width="11" customWidth="1"/>
    <col min="9983" max="9983" width="24.125" customWidth="1"/>
    <col min="9984" max="9984" width="13.375" customWidth="1"/>
    <col min="9985" max="9985" width="12.75" customWidth="1"/>
    <col min="9986" max="9986" width="11.625" customWidth="1"/>
    <col min="9987" max="9987" width="13" customWidth="1"/>
    <col min="9988" max="9988" width="11" customWidth="1"/>
    <col min="9989" max="9989" width="12.5" customWidth="1"/>
    <col min="9990" max="9990" width="13.125" bestFit="1" customWidth="1"/>
    <col min="9991" max="9992" width="13.625" bestFit="1" customWidth="1"/>
    <col min="10237" max="10237" width="4.875" customWidth="1"/>
    <col min="10238" max="10238" width="11" customWidth="1"/>
    <col min="10239" max="10239" width="24.125" customWidth="1"/>
    <col min="10240" max="10240" width="13.375" customWidth="1"/>
    <col min="10241" max="10241" width="12.75" customWidth="1"/>
    <col min="10242" max="10242" width="11.625" customWidth="1"/>
    <col min="10243" max="10243" width="13" customWidth="1"/>
    <col min="10244" max="10244" width="11" customWidth="1"/>
    <col min="10245" max="10245" width="12.5" customWidth="1"/>
    <col min="10246" max="10246" width="13.125" bestFit="1" customWidth="1"/>
    <col min="10247" max="10248" width="13.625" bestFit="1" customWidth="1"/>
    <col min="10493" max="10493" width="4.875" customWidth="1"/>
    <col min="10494" max="10494" width="11" customWidth="1"/>
    <col min="10495" max="10495" width="24.125" customWidth="1"/>
    <col min="10496" max="10496" width="13.375" customWidth="1"/>
    <col min="10497" max="10497" width="12.75" customWidth="1"/>
    <col min="10498" max="10498" width="11.625" customWidth="1"/>
    <col min="10499" max="10499" width="13" customWidth="1"/>
    <col min="10500" max="10500" width="11" customWidth="1"/>
    <col min="10501" max="10501" width="12.5" customWidth="1"/>
    <col min="10502" max="10502" width="13.125" bestFit="1" customWidth="1"/>
    <col min="10503" max="10504" width="13.625" bestFit="1" customWidth="1"/>
    <col min="10749" max="10749" width="4.875" customWidth="1"/>
    <col min="10750" max="10750" width="11" customWidth="1"/>
    <col min="10751" max="10751" width="24.125" customWidth="1"/>
    <col min="10752" max="10752" width="13.375" customWidth="1"/>
    <col min="10753" max="10753" width="12.75" customWidth="1"/>
    <col min="10754" max="10754" width="11.625" customWidth="1"/>
    <col min="10755" max="10755" width="13" customWidth="1"/>
    <col min="10756" max="10756" width="11" customWidth="1"/>
    <col min="10757" max="10757" width="12.5" customWidth="1"/>
    <col min="10758" max="10758" width="13.125" bestFit="1" customWidth="1"/>
    <col min="10759" max="10760" width="13.625" bestFit="1" customWidth="1"/>
    <col min="11005" max="11005" width="4.875" customWidth="1"/>
    <col min="11006" max="11006" width="11" customWidth="1"/>
    <col min="11007" max="11007" width="24.125" customWidth="1"/>
    <col min="11008" max="11008" width="13.375" customWidth="1"/>
    <col min="11009" max="11009" width="12.75" customWidth="1"/>
    <col min="11010" max="11010" width="11.625" customWidth="1"/>
    <col min="11011" max="11011" width="13" customWidth="1"/>
    <col min="11012" max="11012" width="11" customWidth="1"/>
    <col min="11013" max="11013" width="12.5" customWidth="1"/>
    <col min="11014" max="11014" width="13.125" bestFit="1" customWidth="1"/>
    <col min="11015" max="11016" width="13.625" bestFit="1" customWidth="1"/>
    <col min="11261" max="11261" width="4.875" customWidth="1"/>
    <col min="11262" max="11262" width="11" customWidth="1"/>
    <col min="11263" max="11263" width="24.125" customWidth="1"/>
    <col min="11264" max="11264" width="13.375" customWidth="1"/>
    <col min="11265" max="11265" width="12.75" customWidth="1"/>
    <col min="11266" max="11266" width="11.625" customWidth="1"/>
    <col min="11267" max="11267" width="13" customWidth="1"/>
    <col min="11268" max="11268" width="11" customWidth="1"/>
    <col min="11269" max="11269" width="12.5" customWidth="1"/>
    <col min="11270" max="11270" width="13.125" bestFit="1" customWidth="1"/>
    <col min="11271" max="11272" width="13.625" bestFit="1" customWidth="1"/>
    <col min="11517" max="11517" width="4.875" customWidth="1"/>
    <col min="11518" max="11518" width="11" customWidth="1"/>
    <col min="11519" max="11519" width="24.125" customWidth="1"/>
    <col min="11520" max="11520" width="13.375" customWidth="1"/>
    <col min="11521" max="11521" width="12.75" customWidth="1"/>
    <col min="11522" max="11522" width="11.625" customWidth="1"/>
    <col min="11523" max="11523" width="13" customWidth="1"/>
    <col min="11524" max="11524" width="11" customWidth="1"/>
    <col min="11525" max="11525" width="12.5" customWidth="1"/>
    <col min="11526" max="11526" width="13.125" bestFit="1" customWidth="1"/>
    <col min="11527" max="11528" width="13.625" bestFit="1" customWidth="1"/>
    <col min="11773" max="11773" width="4.875" customWidth="1"/>
    <col min="11774" max="11774" width="11" customWidth="1"/>
    <col min="11775" max="11775" width="24.125" customWidth="1"/>
    <col min="11776" max="11776" width="13.375" customWidth="1"/>
    <col min="11777" max="11777" width="12.75" customWidth="1"/>
    <col min="11778" max="11778" width="11.625" customWidth="1"/>
    <col min="11779" max="11779" width="13" customWidth="1"/>
    <col min="11780" max="11780" width="11" customWidth="1"/>
    <col min="11781" max="11781" width="12.5" customWidth="1"/>
    <col min="11782" max="11782" width="13.125" bestFit="1" customWidth="1"/>
    <col min="11783" max="11784" width="13.625" bestFit="1" customWidth="1"/>
    <col min="12029" max="12029" width="4.875" customWidth="1"/>
    <col min="12030" max="12030" width="11" customWidth="1"/>
    <col min="12031" max="12031" width="24.125" customWidth="1"/>
    <col min="12032" max="12032" width="13.375" customWidth="1"/>
    <col min="12033" max="12033" width="12.75" customWidth="1"/>
    <col min="12034" max="12034" width="11.625" customWidth="1"/>
    <col min="12035" max="12035" width="13" customWidth="1"/>
    <col min="12036" max="12036" width="11" customWidth="1"/>
    <col min="12037" max="12037" width="12.5" customWidth="1"/>
    <col min="12038" max="12038" width="13.125" bestFit="1" customWidth="1"/>
    <col min="12039" max="12040" width="13.625" bestFit="1" customWidth="1"/>
    <col min="12285" max="12285" width="4.875" customWidth="1"/>
    <col min="12286" max="12286" width="11" customWidth="1"/>
    <col min="12287" max="12287" width="24.125" customWidth="1"/>
    <col min="12288" max="12288" width="13.375" customWidth="1"/>
    <col min="12289" max="12289" width="12.75" customWidth="1"/>
    <col min="12290" max="12290" width="11.625" customWidth="1"/>
    <col min="12291" max="12291" width="13" customWidth="1"/>
    <col min="12292" max="12292" width="11" customWidth="1"/>
    <col min="12293" max="12293" width="12.5" customWidth="1"/>
    <col min="12294" max="12294" width="13.125" bestFit="1" customWidth="1"/>
    <col min="12295" max="12296" width="13.625" bestFit="1" customWidth="1"/>
    <col min="12541" max="12541" width="4.875" customWidth="1"/>
    <col min="12542" max="12542" width="11" customWidth="1"/>
    <col min="12543" max="12543" width="24.125" customWidth="1"/>
    <col min="12544" max="12544" width="13.375" customWidth="1"/>
    <col min="12545" max="12545" width="12.75" customWidth="1"/>
    <col min="12546" max="12546" width="11.625" customWidth="1"/>
    <col min="12547" max="12547" width="13" customWidth="1"/>
    <col min="12548" max="12548" width="11" customWidth="1"/>
    <col min="12549" max="12549" width="12.5" customWidth="1"/>
    <col min="12550" max="12550" width="13.125" bestFit="1" customWidth="1"/>
    <col min="12551" max="12552" width="13.625" bestFit="1" customWidth="1"/>
    <col min="12797" max="12797" width="4.875" customWidth="1"/>
    <col min="12798" max="12798" width="11" customWidth="1"/>
    <col min="12799" max="12799" width="24.125" customWidth="1"/>
    <col min="12800" max="12800" width="13.375" customWidth="1"/>
    <col min="12801" max="12801" width="12.75" customWidth="1"/>
    <col min="12802" max="12802" width="11.625" customWidth="1"/>
    <col min="12803" max="12803" width="13" customWidth="1"/>
    <col min="12804" max="12804" width="11" customWidth="1"/>
    <col min="12805" max="12805" width="12.5" customWidth="1"/>
    <col min="12806" max="12806" width="13.125" bestFit="1" customWidth="1"/>
    <col min="12807" max="12808" width="13.625" bestFit="1" customWidth="1"/>
    <col min="13053" max="13053" width="4.875" customWidth="1"/>
    <col min="13054" max="13054" width="11" customWidth="1"/>
    <col min="13055" max="13055" width="24.125" customWidth="1"/>
    <col min="13056" max="13056" width="13.375" customWidth="1"/>
    <col min="13057" max="13057" width="12.75" customWidth="1"/>
    <col min="13058" max="13058" width="11.625" customWidth="1"/>
    <col min="13059" max="13059" width="13" customWidth="1"/>
    <col min="13060" max="13060" width="11" customWidth="1"/>
    <col min="13061" max="13061" width="12.5" customWidth="1"/>
    <col min="13062" max="13062" width="13.125" bestFit="1" customWidth="1"/>
    <col min="13063" max="13064" width="13.625" bestFit="1" customWidth="1"/>
    <col min="13309" max="13309" width="4.875" customWidth="1"/>
    <col min="13310" max="13310" width="11" customWidth="1"/>
    <col min="13311" max="13311" width="24.125" customWidth="1"/>
    <col min="13312" max="13312" width="13.375" customWidth="1"/>
    <col min="13313" max="13313" width="12.75" customWidth="1"/>
    <col min="13314" max="13314" width="11.625" customWidth="1"/>
    <col min="13315" max="13315" width="13" customWidth="1"/>
    <col min="13316" max="13316" width="11" customWidth="1"/>
    <col min="13317" max="13317" width="12.5" customWidth="1"/>
    <col min="13318" max="13318" width="13.125" bestFit="1" customWidth="1"/>
    <col min="13319" max="13320" width="13.625" bestFit="1" customWidth="1"/>
    <col min="13565" max="13565" width="4.875" customWidth="1"/>
    <col min="13566" max="13566" width="11" customWidth="1"/>
    <col min="13567" max="13567" width="24.125" customWidth="1"/>
    <col min="13568" max="13568" width="13.375" customWidth="1"/>
    <col min="13569" max="13569" width="12.75" customWidth="1"/>
    <col min="13570" max="13570" width="11.625" customWidth="1"/>
    <col min="13571" max="13571" width="13" customWidth="1"/>
    <col min="13572" max="13572" width="11" customWidth="1"/>
    <col min="13573" max="13573" width="12.5" customWidth="1"/>
    <col min="13574" max="13574" width="13.125" bestFit="1" customWidth="1"/>
    <col min="13575" max="13576" width="13.625" bestFit="1" customWidth="1"/>
    <col min="13821" max="13821" width="4.875" customWidth="1"/>
    <col min="13822" max="13822" width="11" customWidth="1"/>
    <col min="13823" max="13823" width="24.125" customWidth="1"/>
    <col min="13824" max="13824" width="13.375" customWidth="1"/>
    <col min="13825" max="13825" width="12.75" customWidth="1"/>
    <col min="13826" max="13826" width="11.625" customWidth="1"/>
    <col min="13827" max="13827" width="13" customWidth="1"/>
    <col min="13828" max="13828" width="11" customWidth="1"/>
    <col min="13829" max="13829" width="12.5" customWidth="1"/>
    <col min="13830" max="13830" width="13.125" bestFit="1" customWidth="1"/>
    <col min="13831" max="13832" width="13.625" bestFit="1" customWidth="1"/>
    <col min="14077" max="14077" width="4.875" customWidth="1"/>
    <col min="14078" max="14078" width="11" customWidth="1"/>
    <col min="14079" max="14079" width="24.125" customWidth="1"/>
    <col min="14080" max="14080" width="13.375" customWidth="1"/>
    <col min="14081" max="14081" width="12.75" customWidth="1"/>
    <col min="14082" max="14082" width="11.625" customWidth="1"/>
    <col min="14083" max="14083" width="13" customWidth="1"/>
    <col min="14084" max="14084" width="11" customWidth="1"/>
    <col min="14085" max="14085" width="12.5" customWidth="1"/>
    <col min="14086" max="14086" width="13.125" bestFit="1" customWidth="1"/>
    <col min="14087" max="14088" width="13.625" bestFit="1" customWidth="1"/>
    <col min="14333" max="14333" width="4.875" customWidth="1"/>
    <col min="14334" max="14334" width="11" customWidth="1"/>
    <col min="14335" max="14335" width="24.125" customWidth="1"/>
    <col min="14336" max="14336" width="13.375" customWidth="1"/>
    <col min="14337" max="14337" width="12.75" customWidth="1"/>
    <col min="14338" max="14338" width="11.625" customWidth="1"/>
    <col min="14339" max="14339" width="13" customWidth="1"/>
    <col min="14340" max="14340" width="11" customWidth="1"/>
    <col min="14341" max="14341" width="12.5" customWidth="1"/>
    <col min="14342" max="14342" width="13.125" bestFit="1" customWidth="1"/>
    <col min="14343" max="14344" width="13.625" bestFit="1" customWidth="1"/>
    <col min="14589" max="14589" width="4.875" customWidth="1"/>
    <col min="14590" max="14590" width="11" customWidth="1"/>
    <col min="14591" max="14591" width="24.125" customWidth="1"/>
    <col min="14592" max="14592" width="13.375" customWidth="1"/>
    <col min="14593" max="14593" width="12.75" customWidth="1"/>
    <col min="14594" max="14594" width="11.625" customWidth="1"/>
    <col min="14595" max="14595" width="13" customWidth="1"/>
    <col min="14596" max="14596" width="11" customWidth="1"/>
    <col min="14597" max="14597" width="12.5" customWidth="1"/>
    <col min="14598" max="14598" width="13.125" bestFit="1" customWidth="1"/>
    <col min="14599" max="14600" width="13.625" bestFit="1" customWidth="1"/>
    <col min="14845" max="14845" width="4.875" customWidth="1"/>
    <col min="14846" max="14846" width="11" customWidth="1"/>
    <col min="14847" max="14847" width="24.125" customWidth="1"/>
    <col min="14848" max="14848" width="13.375" customWidth="1"/>
    <col min="14849" max="14849" width="12.75" customWidth="1"/>
    <col min="14850" max="14850" width="11.625" customWidth="1"/>
    <col min="14851" max="14851" width="13" customWidth="1"/>
    <col min="14852" max="14852" width="11" customWidth="1"/>
    <col min="14853" max="14853" width="12.5" customWidth="1"/>
    <col min="14854" max="14854" width="13.125" bestFit="1" customWidth="1"/>
    <col min="14855" max="14856" width="13.625" bestFit="1" customWidth="1"/>
    <col min="15101" max="15101" width="4.875" customWidth="1"/>
    <col min="15102" max="15102" width="11" customWidth="1"/>
    <col min="15103" max="15103" width="24.125" customWidth="1"/>
    <col min="15104" max="15104" width="13.375" customWidth="1"/>
    <col min="15105" max="15105" width="12.75" customWidth="1"/>
    <col min="15106" max="15106" width="11.625" customWidth="1"/>
    <col min="15107" max="15107" width="13" customWidth="1"/>
    <col min="15108" max="15108" width="11" customWidth="1"/>
    <col min="15109" max="15109" width="12.5" customWidth="1"/>
    <col min="15110" max="15110" width="13.125" bestFit="1" customWidth="1"/>
    <col min="15111" max="15112" width="13.625" bestFit="1" customWidth="1"/>
    <col min="15357" max="15357" width="4.875" customWidth="1"/>
    <col min="15358" max="15358" width="11" customWidth="1"/>
    <col min="15359" max="15359" width="24.125" customWidth="1"/>
    <col min="15360" max="15360" width="13.375" customWidth="1"/>
    <col min="15361" max="15361" width="12.75" customWidth="1"/>
    <col min="15362" max="15362" width="11.625" customWidth="1"/>
    <col min="15363" max="15363" width="13" customWidth="1"/>
    <col min="15364" max="15364" width="11" customWidth="1"/>
    <col min="15365" max="15365" width="12.5" customWidth="1"/>
    <col min="15366" max="15366" width="13.125" bestFit="1" customWidth="1"/>
    <col min="15367" max="15368" width="13.625" bestFit="1" customWidth="1"/>
    <col min="15613" max="15613" width="4.875" customWidth="1"/>
    <col min="15614" max="15614" width="11" customWidth="1"/>
    <col min="15615" max="15615" width="24.125" customWidth="1"/>
    <col min="15616" max="15616" width="13.375" customWidth="1"/>
    <col min="15617" max="15617" width="12.75" customWidth="1"/>
    <col min="15618" max="15618" width="11.625" customWidth="1"/>
    <col min="15619" max="15619" width="13" customWidth="1"/>
    <col min="15620" max="15620" width="11" customWidth="1"/>
    <col min="15621" max="15621" width="12.5" customWidth="1"/>
    <col min="15622" max="15622" width="13.125" bestFit="1" customWidth="1"/>
    <col min="15623" max="15624" width="13.625" bestFit="1" customWidth="1"/>
    <col min="15869" max="15869" width="4.875" customWidth="1"/>
    <col min="15870" max="15870" width="11" customWidth="1"/>
    <col min="15871" max="15871" width="24.125" customWidth="1"/>
    <col min="15872" max="15872" width="13.375" customWidth="1"/>
    <col min="15873" max="15873" width="12.75" customWidth="1"/>
    <col min="15874" max="15874" width="11.625" customWidth="1"/>
    <col min="15875" max="15875" width="13" customWidth="1"/>
    <col min="15876" max="15876" width="11" customWidth="1"/>
    <col min="15877" max="15877" width="12.5" customWidth="1"/>
    <col min="15878" max="15878" width="13.125" bestFit="1" customWidth="1"/>
    <col min="15879" max="15880" width="13.625" bestFit="1" customWidth="1"/>
    <col min="16125" max="16125" width="4.875" customWidth="1"/>
    <col min="16126" max="16126" width="11" customWidth="1"/>
    <col min="16127" max="16127" width="24.125" customWidth="1"/>
    <col min="16128" max="16128" width="13.375" customWidth="1"/>
    <col min="16129" max="16129" width="12.75" customWidth="1"/>
    <col min="16130" max="16130" width="11.625" customWidth="1"/>
    <col min="16131" max="16131" width="13" customWidth="1"/>
    <col min="16132" max="16132" width="11" customWidth="1"/>
    <col min="16133" max="16133" width="12.5" customWidth="1"/>
    <col min="16134" max="16134" width="13.125" bestFit="1" customWidth="1"/>
    <col min="16135" max="16136" width="13.625" bestFit="1" customWidth="1"/>
  </cols>
  <sheetData>
    <row r="1" spans="1:9" ht="50.25" customHeight="1" x14ac:dyDescent="0.3">
      <c r="A1" s="127" t="s">
        <v>119</v>
      </c>
      <c r="B1" s="127"/>
      <c r="C1" s="127"/>
      <c r="D1" s="127"/>
      <c r="E1" s="127"/>
      <c r="F1" s="127"/>
      <c r="G1" s="127"/>
      <c r="H1" s="127"/>
    </row>
    <row r="2" spans="1:9" ht="16.5" customHeight="1" thickBot="1" x14ac:dyDescent="0.35">
      <c r="A2" s="49" t="s">
        <v>47</v>
      </c>
      <c r="B2" s="50"/>
      <c r="C2" s="51"/>
      <c r="D2" s="49"/>
      <c r="E2" s="49"/>
      <c r="F2" s="49"/>
      <c r="G2" s="49"/>
      <c r="H2" s="49"/>
    </row>
    <row r="3" spans="1:9" ht="30" customHeight="1" x14ac:dyDescent="0.3">
      <c r="A3" s="128" t="s">
        <v>48</v>
      </c>
      <c r="B3" s="129"/>
      <c r="C3" s="129" t="s">
        <v>49</v>
      </c>
      <c r="D3" s="132" t="s">
        <v>116</v>
      </c>
      <c r="E3" s="132" t="s">
        <v>117</v>
      </c>
      <c r="F3" s="129" t="s">
        <v>118</v>
      </c>
      <c r="G3" s="129" t="s">
        <v>0</v>
      </c>
      <c r="H3" s="134" t="s">
        <v>50</v>
      </c>
    </row>
    <row r="4" spans="1:9" ht="30" customHeight="1" x14ac:dyDescent="0.3">
      <c r="A4" s="130"/>
      <c r="B4" s="131"/>
      <c r="C4" s="131"/>
      <c r="D4" s="133"/>
      <c r="E4" s="133"/>
      <c r="F4" s="131"/>
      <c r="G4" s="131"/>
      <c r="H4" s="135"/>
    </row>
    <row r="5" spans="1:9" s="57" customFormat="1" ht="30" customHeight="1" x14ac:dyDescent="0.3">
      <c r="A5" s="136" t="s">
        <v>51</v>
      </c>
      <c r="B5" s="52" t="s">
        <v>2</v>
      </c>
      <c r="C5" s="53" t="s">
        <v>99</v>
      </c>
      <c r="D5" s="54">
        <f>'2021년 총괄원가'!E5+'2021년 총괄원가'!F5</f>
        <v>6247114</v>
      </c>
      <c r="E5" s="54">
        <f>'2021년 총괄원가'!G5+'2021년 총괄원가'!H5+'2021년 총괄원가'!I5+'2021년 총괄원가'!J5</f>
        <v>8370760</v>
      </c>
      <c r="F5" s="54">
        <f>'2021년 총괄원가'!K5+'2021년 총괄원가'!L5+'2021년 총괄원가'!M5</f>
        <v>7029036</v>
      </c>
      <c r="G5" s="55">
        <f>D5+E5+F5</f>
        <v>21646910</v>
      </c>
      <c r="H5" s="56"/>
    </row>
    <row r="6" spans="1:9" s="57" customFormat="1" ht="30" customHeight="1" x14ac:dyDescent="0.3">
      <c r="A6" s="137"/>
      <c r="B6" s="58" t="s">
        <v>52</v>
      </c>
      <c r="C6" s="59" t="s">
        <v>53</v>
      </c>
      <c r="D6" s="60">
        <f>'2021년 총괄원가'!E9+'2021년 총괄원가'!F9</f>
        <v>518101</v>
      </c>
      <c r="E6" s="60">
        <f>'2021년 총괄원가'!G9+'2021년 총괄원가'!H9+'2021년 총괄원가'!I9+'2021년 총괄원가'!J9</f>
        <v>694224</v>
      </c>
      <c r="F6" s="61">
        <f>'2021년 총괄원가'!K9+'2021년 총괄원가'!L9+'2021년 총괄원가'!M9</f>
        <v>836073</v>
      </c>
      <c r="G6" s="62">
        <f>D6+E6+F6</f>
        <v>2048398</v>
      </c>
      <c r="H6" s="63"/>
    </row>
    <row r="7" spans="1:9" s="57" customFormat="1" ht="30" customHeight="1" x14ac:dyDescent="0.3">
      <c r="A7" s="137"/>
      <c r="B7" s="64" t="s">
        <v>10</v>
      </c>
      <c r="C7" s="59" t="s">
        <v>54</v>
      </c>
      <c r="D7" s="60">
        <f>'2021년 총괄원가'!E11+'2021년 총괄원가'!F11</f>
        <v>563767</v>
      </c>
      <c r="E7" s="60">
        <f>'2021년 총괄원가'!G11+'2021년 총괄원가'!H11+'2021년 총괄원가'!I11+'2021년 총괄원가'!J11</f>
        <v>755412</v>
      </c>
      <c r="F7" s="60">
        <f>'2021년 총괄원가'!K11+'2021년 총괄원가'!L11+'2021년 총괄원가'!M11</f>
        <v>655425</v>
      </c>
      <c r="G7" s="62">
        <f>D7+E7+F7</f>
        <v>1974604</v>
      </c>
      <c r="H7" s="63"/>
    </row>
    <row r="8" spans="1:9" s="57" customFormat="1" ht="30" customHeight="1" x14ac:dyDescent="0.3">
      <c r="A8" s="138"/>
      <c r="B8" s="65" t="s">
        <v>0</v>
      </c>
      <c r="C8" s="65"/>
      <c r="D8" s="66">
        <f>SUM(D5:D7)</f>
        <v>7328982</v>
      </c>
      <c r="E8" s="66">
        <f>SUM(E5:E7)</f>
        <v>9820396</v>
      </c>
      <c r="F8" s="66">
        <f>SUM(F5:F7)</f>
        <v>8520534</v>
      </c>
      <c r="G8" s="66">
        <f>SUM(G5:G7)</f>
        <v>25669912</v>
      </c>
      <c r="H8" s="68"/>
      <c r="I8" s="69"/>
    </row>
    <row r="9" spans="1:9" s="57" customFormat="1" ht="30" customHeight="1" x14ac:dyDescent="0.3">
      <c r="A9" s="139" t="s">
        <v>55</v>
      </c>
      <c r="B9" s="70" t="s">
        <v>56</v>
      </c>
      <c r="C9" s="71" t="s">
        <v>25</v>
      </c>
      <c r="D9" s="72">
        <f>'2021년 총괄원가'!E13+'2021년 총괄원가'!F13+'2021년 총괄원가'!E14+'2021년 총괄원가'!F14+'2021년 총괄원가'!E15+'2021년 총괄원가'!F15+'2021년 총괄원가'!E16+'2021년 총괄원가'!F16+'2021년 총괄원가'!E17+'2021년 총괄원가'!F17+'2021년 총괄원가'!E18+'2021년 총괄원가'!F18+'2021년 총괄원가'!E19+'2021년 총괄원가'!F19</f>
        <v>731978</v>
      </c>
      <c r="E9" s="72">
        <f>'2021년 총괄원가'!G13+'2021년 총괄원가'!G14+'2021년 총괄원가'!G15+'2021년 총괄원가'!G16+'2021년 총괄원가'!G17+'2021년 총괄원가'!G18+'2021년 총괄원가'!G19+'2021년 총괄원가'!H19+'2021년 총괄원가'!H18+'2021년 총괄원가'!H17+'2021년 총괄원가'!H16+'2021년 총괄원가'!H15+'2021년 총괄원가'!H14+'2021년 총괄원가'!H13+'2021년 총괄원가'!I13+'2021년 총괄원가'!I14+'2021년 총괄원가'!I15+'2021년 총괄원가'!I16+'2021년 총괄원가'!I17+'2021년 총괄원가'!I18+'2021년 총괄원가'!I19+'2021년 총괄원가'!J19+'2021년 총괄원가'!J18+'2021년 총괄원가'!J17+'2021년 총괄원가'!J16+'2021년 총괄원가'!J15+'2021년 총괄원가'!J14+'2021년 총괄원가'!J13</f>
        <v>980804</v>
      </c>
      <c r="F9" s="72">
        <f>'2021년 총괄원가'!K13+'2021년 총괄원가'!K14+'2021년 총괄원가'!K15+'2021년 총괄원가'!K16+'2021년 총괄원가'!K17+'2021년 총괄원가'!K18+'2021년 총괄원가'!K19+'2021년 총괄원가'!L19+'2021년 총괄원가'!L18+'2021년 총괄원가'!L17+'2021년 총괄원가'!L16+'2021년 총괄원가'!L15+'2021년 총괄원가'!L14+'2021년 총괄원가'!L13+'2021년 총괄원가'!M13+'2021년 총괄원가'!M14+'2021년 총괄원가'!M15+'2021년 총괄원가'!M16+'2021년 총괄원가'!M17+'2021년 총괄원가'!M18+'2021년 총괄원가'!M19</f>
        <v>850980</v>
      </c>
      <c r="G9" s="73">
        <f>D9+E9+F9</f>
        <v>2563762</v>
      </c>
      <c r="H9" s="74"/>
      <c r="I9" s="75"/>
    </row>
    <row r="10" spans="1:9" s="57" customFormat="1" ht="30" customHeight="1" x14ac:dyDescent="0.3">
      <c r="A10" s="137"/>
      <c r="B10" s="58" t="s">
        <v>57</v>
      </c>
      <c r="C10" s="64"/>
      <c r="D10" s="60">
        <f>'2021년 총괄원가'!E20+'2021년 총괄원가'!F20+'2021년 총괄원가'!E21+'2021년 총괄원가'!F21</f>
        <v>30332</v>
      </c>
      <c r="E10" s="60">
        <f>'2021년 총괄원가'!G20+'2021년 총괄원가'!G21+'2021년 총괄원가'!H20+'2021년 총괄원가'!H21+'2021년 총괄원가'!I20+'2021년 총괄원가'!I21+'2021년 총괄원가'!J20+'2021년 총괄원가'!J21</f>
        <v>60664</v>
      </c>
      <c r="F10" s="60">
        <f>'2021년 총괄원가'!K20+'2021년 총괄원가'!K21+'2021년 총괄원가'!L20+'2021년 총괄원가'!L21+'2021년 총괄원가'!M20+'2021년 총괄원가'!M21</f>
        <v>45498</v>
      </c>
      <c r="G10" s="62">
        <f>D10+E10+F10</f>
        <v>136494</v>
      </c>
      <c r="H10" s="63"/>
      <c r="I10" s="75"/>
    </row>
    <row r="11" spans="1:9" s="57" customFormat="1" ht="30" customHeight="1" x14ac:dyDescent="0.3">
      <c r="A11" s="138"/>
      <c r="B11" s="76" t="s">
        <v>0</v>
      </c>
      <c r="C11" s="65"/>
      <c r="D11" s="66">
        <f>D9+D10</f>
        <v>762310</v>
      </c>
      <c r="E11" s="66">
        <f>E9+E10</f>
        <v>1041468</v>
      </c>
      <c r="F11" s="66">
        <f>F9+F10</f>
        <v>896478</v>
      </c>
      <c r="G11" s="67">
        <f>F11+E11+D11</f>
        <v>2700256</v>
      </c>
      <c r="H11" s="68"/>
      <c r="I11" s="75"/>
    </row>
    <row r="12" spans="1:9" ht="30" customHeight="1" x14ac:dyDescent="0.3">
      <c r="A12" s="140" t="s">
        <v>58</v>
      </c>
      <c r="B12" s="77" t="s">
        <v>59</v>
      </c>
      <c r="C12" s="77"/>
      <c r="D12" s="78">
        <f>D8+D11</f>
        <v>8091292</v>
      </c>
      <c r="E12" s="54">
        <f>E8+E11</f>
        <v>10861864</v>
      </c>
      <c r="F12" s="78">
        <f>F8+F11</f>
        <v>9417012</v>
      </c>
      <c r="G12" s="55">
        <f>D12+E12+F12</f>
        <v>28370168</v>
      </c>
      <c r="H12" s="79"/>
      <c r="I12" s="80"/>
    </row>
    <row r="13" spans="1:9" ht="30" customHeight="1" x14ac:dyDescent="0.3">
      <c r="A13" s="141"/>
      <c r="B13" s="81" t="s">
        <v>60</v>
      </c>
      <c r="C13" s="82" t="s">
        <v>66</v>
      </c>
      <c r="D13" s="83">
        <f>TRUNC(D12*2%)</f>
        <v>161825</v>
      </c>
      <c r="E13" s="83">
        <f>TRUNC(E12*2%)</f>
        <v>217237</v>
      </c>
      <c r="F13" s="83">
        <f>TRUNC(F12*2%)</f>
        <v>188340</v>
      </c>
      <c r="G13" s="62">
        <f>TRUNC(D13+E13+F13)-2</f>
        <v>567400</v>
      </c>
      <c r="H13" s="108">
        <v>0.02</v>
      </c>
    </row>
    <row r="14" spans="1:9" ht="30" customHeight="1" x14ac:dyDescent="0.3">
      <c r="A14" s="141"/>
      <c r="B14" s="81" t="s">
        <v>61</v>
      </c>
      <c r="C14" s="85" t="s">
        <v>67</v>
      </c>
      <c r="D14" s="83">
        <f>TRUNC((D12+D13)*4%)</f>
        <v>330124</v>
      </c>
      <c r="E14" s="83">
        <f>TRUNC((E12+E13)*4%)</f>
        <v>443164</v>
      </c>
      <c r="F14" s="124">
        <f>TRUNC((F12+F13)*4%)</f>
        <v>384214</v>
      </c>
      <c r="G14" s="62">
        <f>TRUNC(D14+E14+F14)-4</f>
        <v>1157498</v>
      </c>
      <c r="H14" s="108">
        <v>0.04</v>
      </c>
    </row>
    <row r="15" spans="1:9" ht="30" customHeight="1" x14ac:dyDescent="0.3">
      <c r="A15" s="141"/>
      <c r="B15" s="81" t="s">
        <v>62</v>
      </c>
      <c r="C15" s="81"/>
      <c r="D15" s="83">
        <f>TRUNC(D12+D13+D14)</f>
        <v>8583241</v>
      </c>
      <c r="E15" s="83">
        <f>TRUNC(E12+E13+E14)</f>
        <v>11522265</v>
      </c>
      <c r="F15" s="83">
        <f>TRUNC(F12+F13+F14)</f>
        <v>9989566</v>
      </c>
      <c r="G15" s="62">
        <f>TRUNC(D15+E15+F15)-6</f>
        <v>30095066</v>
      </c>
      <c r="H15" s="84"/>
    </row>
    <row r="16" spans="1:9" ht="30" customHeight="1" x14ac:dyDescent="0.3">
      <c r="A16" s="142"/>
      <c r="B16" s="86" t="s">
        <v>63</v>
      </c>
      <c r="C16" s="87">
        <v>0.1</v>
      </c>
      <c r="D16" s="88">
        <f>D15*0.1</f>
        <v>858324.10000000009</v>
      </c>
      <c r="E16" s="88">
        <f>E15*0.1</f>
        <v>1152226.5</v>
      </c>
      <c r="F16" s="88">
        <f>F15*0.1</f>
        <v>998956.60000000009</v>
      </c>
      <c r="G16" s="89">
        <f>D16+E16+F16</f>
        <v>3009507.2</v>
      </c>
      <c r="H16" s="90"/>
    </row>
    <row r="17" spans="1:11" ht="30" customHeight="1" x14ac:dyDescent="0.3">
      <c r="A17" s="143" t="s">
        <v>64</v>
      </c>
      <c r="B17" s="144"/>
      <c r="C17" s="91"/>
      <c r="D17" s="92">
        <f>D15+D16</f>
        <v>9441565.0999999996</v>
      </c>
      <c r="E17" s="92">
        <f>E15+E16</f>
        <v>12674491.5</v>
      </c>
      <c r="F17" s="92">
        <f>F15+F16</f>
        <v>10988522.6</v>
      </c>
      <c r="G17" s="93">
        <f>ROUNDDOWN((G15+G16),-3)</f>
        <v>33104000</v>
      </c>
      <c r="H17" s="94"/>
    </row>
    <row r="18" spans="1:11" ht="30" customHeight="1" thickBot="1" x14ac:dyDescent="0.35">
      <c r="A18" s="145" t="s">
        <v>65</v>
      </c>
      <c r="B18" s="146"/>
      <c r="C18" s="95"/>
      <c r="D18" s="96">
        <f>D17*12</f>
        <v>113298781.19999999</v>
      </c>
      <c r="E18" s="96">
        <f>E17*12</f>
        <v>152093898</v>
      </c>
      <c r="F18" s="96">
        <f>F17*12</f>
        <v>131862271.19999999</v>
      </c>
      <c r="G18" s="97">
        <f>G17*12</f>
        <v>397248000</v>
      </c>
      <c r="H18" s="98"/>
      <c r="I18" s="99"/>
    </row>
    <row r="19" spans="1:11" ht="30" customHeight="1" x14ac:dyDescent="0.3">
      <c r="A19" s="125" t="s">
        <v>68</v>
      </c>
      <c r="B19" s="126"/>
      <c r="C19" s="126"/>
      <c r="D19" s="126"/>
      <c r="E19" s="126"/>
      <c r="F19" s="126"/>
      <c r="G19" s="126"/>
      <c r="H19" s="126"/>
      <c r="I19" s="80"/>
      <c r="K19" s="109"/>
    </row>
    <row r="20" spans="1:11" x14ac:dyDescent="0.3">
      <c r="G20" s="13"/>
    </row>
  </sheetData>
  <mergeCells count="14">
    <mergeCell ref="A19:H19"/>
    <mergeCell ref="A1:H1"/>
    <mergeCell ref="A3:B4"/>
    <mergeCell ref="C3:C4"/>
    <mergeCell ref="D3:D4"/>
    <mergeCell ref="E3:E4"/>
    <mergeCell ref="F3:F4"/>
    <mergeCell ref="G3:G4"/>
    <mergeCell ref="H3:H4"/>
    <mergeCell ref="A5:A8"/>
    <mergeCell ref="A9:A11"/>
    <mergeCell ref="A12:A16"/>
    <mergeCell ref="A17:B17"/>
    <mergeCell ref="A18:B18"/>
  </mergeCells>
  <phoneticPr fontId="2" type="noConversion"/>
  <pageMargins left="0.61" right="0.56000000000000005" top="0.75" bottom="0.27559055118110237" header="0.27559055118110237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="160" zoomScaleSheetLayoutView="160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E27" sqref="E27"/>
    </sheetView>
  </sheetViews>
  <sheetFormatPr defaultRowHeight="16.5" x14ac:dyDescent="0.3"/>
  <cols>
    <col min="1" max="1" width="2.75" style="7" customWidth="1"/>
    <col min="2" max="2" width="2.625" style="7" customWidth="1"/>
    <col min="3" max="3" width="6.25" style="7" customWidth="1"/>
    <col min="4" max="4" width="9.125" style="8" customWidth="1"/>
    <col min="5" max="6" width="6.875" style="9" customWidth="1"/>
    <col min="7" max="13" width="6.875" style="7" customWidth="1"/>
    <col min="14" max="14" width="7.125" style="7" customWidth="1"/>
    <col min="15" max="15" width="4.625" style="7" customWidth="1"/>
  </cols>
  <sheetData>
    <row r="1" spans="1:15" ht="20.100000000000001" customHeight="1" x14ac:dyDescent="0.3">
      <c r="A1" s="39" t="s">
        <v>101</v>
      </c>
      <c r="B1" s="1"/>
      <c r="C1" s="1"/>
      <c r="D1" s="1"/>
      <c r="E1" s="1"/>
      <c r="F1" s="1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16.5" customHeight="1" x14ac:dyDescent="0.3">
      <c r="A2" s="40" t="s">
        <v>109</v>
      </c>
      <c r="B2" s="2"/>
      <c r="C2" s="2"/>
      <c r="D2" s="3"/>
      <c r="E2" s="4"/>
      <c r="F2" s="4"/>
      <c r="G2" s="152"/>
      <c r="H2" s="152"/>
      <c r="I2" s="152"/>
      <c r="J2" s="152"/>
      <c r="K2" s="152"/>
      <c r="L2" s="152"/>
      <c r="M2" s="152"/>
      <c r="N2" s="152"/>
      <c r="O2" s="152"/>
    </row>
    <row r="3" spans="1:15" ht="15" hidden="1" customHeight="1" x14ac:dyDescent="0.3">
      <c r="A3" s="5"/>
      <c r="B3" s="5"/>
      <c r="C3" s="5"/>
      <c r="D3" s="6"/>
      <c r="E3" s="41">
        <v>121210</v>
      </c>
      <c r="F3" s="42">
        <v>117914</v>
      </c>
      <c r="G3" s="100">
        <v>80103</v>
      </c>
      <c r="H3" s="100">
        <v>80103</v>
      </c>
      <c r="I3" s="100">
        <v>80103</v>
      </c>
      <c r="J3" s="100">
        <v>80103</v>
      </c>
      <c r="K3" s="100">
        <v>80103</v>
      </c>
      <c r="L3" s="100">
        <v>80103</v>
      </c>
      <c r="M3" s="100">
        <v>80103</v>
      </c>
      <c r="N3" s="43"/>
      <c r="O3" s="43"/>
    </row>
    <row r="4" spans="1:15" ht="15.95" customHeight="1" x14ac:dyDescent="0.3">
      <c r="A4" s="160" t="s">
        <v>37</v>
      </c>
      <c r="B4" s="161"/>
      <c r="C4" s="161"/>
      <c r="D4" s="117" t="s">
        <v>38</v>
      </c>
      <c r="E4" s="110" t="s">
        <v>91</v>
      </c>
      <c r="F4" s="111" t="s">
        <v>92</v>
      </c>
      <c r="G4" s="112" t="s">
        <v>39</v>
      </c>
      <c r="H4" s="112" t="s">
        <v>40</v>
      </c>
      <c r="I4" s="112" t="s">
        <v>41</v>
      </c>
      <c r="J4" s="112" t="s">
        <v>42</v>
      </c>
      <c r="K4" s="113" t="s">
        <v>93</v>
      </c>
      <c r="L4" s="113" t="s">
        <v>43</v>
      </c>
      <c r="M4" s="113" t="s">
        <v>44</v>
      </c>
      <c r="N4" s="119" t="s">
        <v>45</v>
      </c>
      <c r="O4" s="25" t="s">
        <v>46</v>
      </c>
    </row>
    <row r="5" spans="1:15" ht="15.95" customHeight="1" x14ac:dyDescent="0.3">
      <c r="A5" s="147" t="s">
        <v>1</v>
      </c>
      <c r="B5" s="149" t="s">
        <v>2</v>
      </c>
      <c r="C5" s="150"/>
      <c r="D5" s="151"/>
      <c r="E5" s="26">
        <f t="shared" ref="E5:J5" si="0">TRUNC(E3/8*209,0)</f>
        <v>3166611</v>
      </c>
      <c r="F5" s="26">
        <f t="shared" si="0"/>
        <v>3080503</v>
      </c>
      <c r="G5" s="26">
        <f t="shared" si="0"/>
        <v>2092690</v>
      </c>
      <c r="H5" s="26">
        <f t="shared" si="0"/>
        <v>2092690</v>
      </c>
      <c r="I5" s="26">
        <f t="shared" si="0"/>
        <v>2092690</v>
      </c>
      <c r="J5" s="26">
        <f t="shared" si="0"/>
        <v>2092690</v>
      </c>
      <c r="K5" s="26">
        <f>TRUNC(K3/8*234)</f>
        <v>2343012</v>
      </c>
      <c r="L5" s="26">
        <f>TRUNC(L3/8*234)</f>
        <v>2343012</v>
      </c>
      <c r="M5" s="26">
        <f>TRUNC(M3/8*234)</f>
        <v>2343012</v>
      </c>
      <c r="N5" s="27">
        <f t="shared" ref="N5:N29" si="1">E5+F5+G5+H5+I5+J5+K5+L5+M5</f>
        <v>21646910</v>
      </c>
      <c r="O5" s="28"/>
    </row>
    <row r="6" spans="1:15" ht="15.95" customHeight="1" x14ac:dyDescent="0.3">
      <c r="A6" s="162"/>
      <c r="B6" s="147" t="s">
        <v>3</v>
      </c>
      <c r="C6" s="29" t="s">
        <v>4</v>
      </c>
      <c r="D6" s="29" t="s">
        <v>5</v>
      </c>
      <c r="E6" s="30"/>
      <c r="F6" s="30"/>
      <c r="G6" s="30">
        <v>0</v>
      </c>
      <c r="H6" s="30"/>
      <c r="I6" s="30"/>
      <c r="J6" s="30"/>
      <c r="K6" s="31">
        <f>K5/209*1.5*0</f>
        <v>0</v>
      </c>
      <c r="L6" s="31">
        <f>L5/209*1.5*0</f>
        <v>0</v>
      </c>
      <c r="M6" s="31">
        <f>M5/209*1.5*0</f>
        <v>0</v>
      </c>
      <c r="N6" s="27">
        <f t="shared" si="1"/>
        <v>0</v>
      </c>
      <c r="O6" s="32"/>
    </row>
    <row r="7" spans="1:15" ht="15.95" customHeight="1" x14ac:dyDescent="0.3">
      <c r="A7" s="162"/>
      <c r="B7" s="165"/>
      <c r="C7" s="29" t="s">
        <v>6</v>
      </c>
      <c r="D7" s="29" t="s">
        <v>7</v>
      </c>
      <c r="E7" s="30"/>
      <c r="F7" s="27"/>
      <c r="G7" s="27"/>
      <c r="H7" s="27"/>
      <c r="I7" s="27"/>
      <c r="J7" s="27"/>
      <c r="K7" s="27">
        <f>TRUNC(K3/8*0.5*21)</f>
        <v>105135</v>
      </c>
      <c r="L7" s="27">
        <f>TRUNC(L3/8*0.5*21)</f>
        <v>105135</v>
      </c>
      <c r="M7" s="27">
        <f>TRUNC(M3/8*0.5*21)</f>
        <v>105135</v>
      </c>
      <c r="N7" s="27">
        <f t="shared" si="1"/>
        <v>315405</v>
      </c>
      <c r="O7" s="32"/>
    </row>
    <row r="8" spans="1:15" ht="15.95" customHeight="1" x14ac:dyDescent="0.3">
      <c r="A8" s="162"/>
      <c r="B8" s="165"/>
      <c r="C8" s="29" t="s">
        <v>8</v>
      </c>
      <c r="D8" s="32" t="s">
        <v>121</v>
      </c>
      <c r="E8" s="33">
        <f t="shared" ref="E8:M8" si="2">TRUNC(E3*26/12)</f>
        <v>262621</v>
      </c>
      <c r="F8" s="33">
        <f t="shared" si="2"/>
        <v>255480</v>
      </c>
      <c r="G8" s="33">
        <f t="shared" si="2"/>
        <v>173556</v>
      </c>
      <c r="H8" s="33">
        <f t="shared" si="2"/>
        <v>173556</v>
      </c>
      <c r="I8" s="33">
        <f t="shared" si="2"/>
        <v>173556</v>
      </c>
      <c r="J8" s="33">
        <f t="shared" si="2"/>
        <v>173556</v>
      </c>
      <c r="K8" s="33">
        <f t="shared" si="2"/>
        <v>173556</v>
      </c>
      <c r="L8" s="33">
        <f t="shared" si="2"/>
        <v>173556</v>
      </c>
      <c r="M8" s="33">
        <f t="shared" si="2"/>
        <v>173556</v>
      </c>
      <c r="N8" s="27">
        <f t="shared" si="1"/>
        <v>1732993</v>
      </c>
      <c r="O8" s="29"/>
    </row>
    <row r="9" spans="1:15" ht="15.95" customHeight="1" x14ac:dyDescent="0.3">
      <c r="A9" s="162"/>
      <c r="B9" s="166"/>
      <c r="C9" s="149" t="s">
        <v>9</v>
      </c>
      <c r="D9" s="151"/>
      <c r="E9" s="30">
        <f t="shared" ref="E9:M9" si="3">TRUNC(SUM(E6:E8))</f>
        <v>262621</v>
      </c>
      <c r="F9" s="30">
        <f t="shared" si="3"/>
        <v>255480</v>
      </c>
      <c r="G9" s="30">
        <f t="shared" si="3"/>
        <v>173556</v>
      </c>
      <c r="H9" s="30">
        <f t="shared" si="3"/>
        <v>173556</v>
      </c>
      <c r="I9" s="30">
        <f t="shared" si="3"/>
        <v>173556</v>
      </c>
      <c r="J9" s="30">
        <f t="shared" si="3"/>
        <v>173556</v>
      </c>
      <c r="K9" s="31">
        <f t="shared" si="3"/>
        <v>278691</v>
      </c>
      <c r="L9" s="31">
        <f t="shared" si="3"/>
        <v>278691</v>
      </c>
      <c r="M9" s="31">
        <f t="shared" si="3"/>
        <v>278691</v>
      </c>
      <c r="N9" s="27">
        <f t="shared" si="1"/>
        <v>2048398</v>
      </c>
      <c r="O9" s="29"/>
    </row>
    <row r="10" spans="1:15" ht="15.95" customHeight="1" x14ac:dyDescent="0.3">
      <c r="A10" s="162"/>
      <c r="B10" s="153" t="s">
        <v>100</v>
      </c>
      <c r="C10" s="154"/>
      <c r="D10" s="155"/>
      <c r="E10" s="46">
        <f t="shared" ref="E10:M10" si="4">TRUNC(E5+E9)</f>
        <v>3429232</v>
      </c>
      <c r="F10" s="46">
        <f t="shared" si="4"/>
        <v>3335983</v>
      </c>
      <c r="G10" s="46">
        <f t="shared" si="4"/>
        <v>2266246</v>
      </c>
      <c r="H10" s="46">
        <f t="shared" si="4"/>
        <v>2266246</v>
      </c>
      <c r="I10" s="46">
        <f t="shared" si="4"/>
        <v>2266246</v>
      </c>
      <c r="J10" s="46">
        <f t="shared" si="4"/>
        <v>2266246</v>
      </c>
      <c r="K10" s="46">
        <f t="shared" si="4"/>
        <v>2621703</v>
      </c>
      <c r="L10" s="46">
        <f t="shared" si="4"/>
        <v>2621703</v>
      </c>
      <c r="M10" s="46">
        <f t="shared" si="4"/>
        <v>2621703</v>
      </c>
      <c r="N10" s="47">
        <f t="shared" si="1"/>
        <v>23695308</v>
      </c>
      <c r="O10" s="29"/>
    </row>
    <row r="11" spans="1:15" ht="15.95" customHeight="1" x14ac:dyDescent="0.3">
      <c r="A11" s="162"/>
      <c r="B11" s="149" t="s">
        <v>10</v>
      </c>
      <c r="C11" s="151"/>
      <c r="D11" s="32" t="s">
        <v>11</v>
      </c>
      <c r="E11" s="31">
        <f t="shared" ref="E11:M11" si="5">TRUNC(E10/12)</f>
        <v>285769</v>
      </c>
      <c r="F11" s="31">
        <f t="shared" si="5"/>
        <v>277998</v>
      </c>
      <c r="G11" s="31">
        <f t="shared" si="5"/>
        <v>188853</v>
      </c>
      <c r="H11" s="31">
        <f t="shared" si="5"/>
        <v>188853</v>
      </c>
      <c r="I11" s="31">
        <f t="shared" si="5"/>
        <v>188853</v>
      </c>
      <c r="J11" s="31">
        <f t="shared" si="5"/>
        <v>188853</v>
      </c>
      <c r="K11" s="31">
        <f t="shared" si="5"/>
        <v>218475</v>
      </c>
      <c r="L11" s="31">
        <f t="shared" si="5"/>
        <v>218475</v>
      </c>
      <c r="M11" s="31">
        <f t="shared" si="5"/>
        <v>218475</v>
      </c>
      <c r="N11" s="27">
        <f t="shared" si="1"/>
        <v>1974604</v>
      </c>
      <c r="O11" s="29"/>
    </row>
    <row r="12" spans="1:15" ht="15.95" customHeight="1" x14ac:dyDescent="0.3">
      <c r="A12" s="163"/>
      <c r="B12" s="149" t="s">
        <v>0</v>
      </c>
      <c r="C12" s="150"/>
      <c r="D12" s="151"/>
      <c r="E12" s="30">
        <f t="shared" ref="E12:M12" si="6">TRUNC(E10+E11)</f>
        <v>3715001</v>
      </c>
      <c r="F12" s="30">
        <f t="shared" si="6"/>
        <v>3613981</v>
      </c>
      <c r="G12" s="30">
        <f t="shared" si="6"/>
        <v>2455099</v>
      </c>
      <c r="H12" s="30">
        <f t="shared" si="6"/>
        <v>2455099</v>
      </c>
      <c r="I12" s="30">
        <f t="shared" si="6"/>
        <v>2455099</v>
      </c>
      <c r="J12" s="30">
        <f t="shared" si="6"/>
        <v>2455099</v>
      </c>
      <c r="K12" s="30">
        <f t="shared" si="6"/>
        <v>2840178</v>
      </c>
      <c r="L12" s="30">
        <f t="shared" si="6"/>
        <v>2840178</v>
      </c>
      <c r="M12" s="30">
        <f t="shared" si="6"/>
        <v>2840178</v>
      </c>
      <c r="N12" s="27">
        <f t="shared" si="1"/>
        <v>25669912</v>
      </c>
      <c r="O12" s="29"/>
    </row>
    <row r="13" spans="1:15" ht="15.95" customHeight="1" x14ac:dyDescent="0.3">
      <c r="A13" s="147" t="s">
        <v>12</v>
      </c>
      <c r="B13" s="147" t="s">
        <v>13</v>
      </c>
      <c r="C13" s="44" t="s">
        <v>14</v>
      </c>
      <c r="D13" s="32" t="s">
        <v>102</v>
      </c>
      <c r="E13" s="30">
        <f t="shared" ref="E13:M13" si="7">TRUNC(E$10*0.0093)</f>
        <v>31891</v>
      </c>
      <c r="F13" s="30">
        <f t="shared" si="7"/>
        <v>31024</v>
      </c>
      <c r="G13" s="30">
        <f t="shared" si="7"/>
        <v>21076</v>
      </c>
      <c r="H13" s="30">
        <f t="shared" si="7"/>
        <v>21076</v>
      </c>
      <c r="I13" s="30">
        <f t="shared" si="7"/>
        <v>21076</v>
      </c>
      <c r="J13" s="30">
        <f t="shared" si="7"/>
        <v>21076</v>
      </c>
      <c r="K13" s="30">
        <f t="shared" si="7"/>
        <v>24381</v>
      </c>
      <c r="L13" s="30">
        <f t="shared" si="7"/>
        <v>24381</v>
      </c>
      <c r="M13" s="30">
        <f t="shared" si="7"/>
        <v>24381</v>
      </c>
      <c r="N13" s="27">
        <f t="shared" si="1"/>
        <v>220362</v>
      </c>
      <c r="O13" s="29"/>
    </row>
    <row r="14" spans="1:15" ht="15.95" customHeight="1" x14ac:dyDescent="0.3">
      <c r="A14" s="162"/>
      <c r="B14" s="165"/>
      <c r="C14" s="118" t="s">
        <v>15</v>
      </c>
      <c r="D14" s="32" t="s">
        <v>105</v>
      </c>
      <c r="E14" s="30">
        <f t="shared" ref="E14:M14" si="8">TRUNC(E$10*0.0165)</f>
        <v>56582</v>
      </c>
      <c r="F14" s="30">
        <f t="shared" si="8"/>
        <v>55043</v>
      </c>
      <c r="G14" s="30">
        <f t="shared" si="8"/>
        <v>37393</v>
      </c>
      <c r="H14" s="30">
        <f t="shared" si="8"/>
        <v>37393</v>
      </c>
      <c r="I14" s="30">
        <f t="shared" si="8"/>
        <v>37393</v>
      </c>
      <c r="J14" s="30">
        <f t="shared" si="8"/>
        <v>37393</v>
      </c>
      <c r="K14" s="30">
        <f t="shared" si="8"/>
        <v>43258</v>
      </c>
      <c r="L14" s="30">
        <f t="shared" si="8"/>
        <v>43258</v>
      </c>
      <c r="M14" s="30">
        <f t="shared" si="8"/>
        <v>43258</v>
      </c>
      <c r="N14" s="27">
        <f t="shared" si="1"/>
        <v>390971</v>
      </c>
      <c r="O14" s="29"/>
    </row>
    <row r="15" spans="1:15" ht="15.95" customHeight="1" x14ac:dyDescent="0.3">
      <c r="A15" s="162"/>
      <c r="B15" s="165"/>
      <c r="C15" s="32" t="s">
        <v>94</v>
      </c>
      <c r="D15" s="32" t="s">
        <v>103</v>
      </c>
      <c r="E15" s="30">
        <f t="shared" ref="E15:M15" si="9">TRUNC(E$10*0.00003)</f>
        <v>102</v>
      </c>
      <c r="F15" s="30">
        <f t="shared" si="9"/>
        <v>100</v>
      </c>
      <c r="G15" s="30">
        <f t="shared" si="9"/>
        <v>67</v>
      </c>
      <c r="H15" s="30">
        <f t="shared" si="9"/>
        <v>67</v>
      </c>
      <c r="I15" s="30">
        <f t="shared" si="9"/>
        <v>67</v>
      </c>
      <c r="J15" s="30">
        <f t="shared" si="9"/>
        <v>67</v>
      </c>
      <c r="K15" s="30">
        <f t="shared" si="9"/>
        <v>78</v>
      </c>
      <c r="L15" s="30">
        <f t="shared" si="9"/>
        <v>78</v>
      </c>
      <c r="M15" s="30">
        <f t="shared" si="9"/>
        <v>78</v>
      </c>
      <c r="N15" s="27">
        <f t="shared" si="1"/>
        <v>704</v>
      </c>
      <c r="O15" s="29"/>
    </row>
    <row r="16" spans="1:15" ht="15.95" customHeight="1" x14ac:dyDescent="0.3">
      <c r="A16" s="162"/>
      <c r="B16" s="165"/>
      <c r="C16" s="29" t="s">
        <v>16</v>
      </c>
      <c r="D16" s="32" t="s">
        <v>104</v>
      </c>
      <c r="E16" s="30">
        <f t="shared" ref="E16:M16" si="10">TRUNC(E$10*0.045)</f>
        <v>154315</v>
      </c>
      <c r="F16" s="30">
        <f t="shared" si="10"/>
        <v>150119</v>
      </c>
      <c r="G16" s="30">
        <f t="shared" si="10"/>
        <v>101981</v>
      </c>
      <c r="H16" s="30">
        <f t="shared" si="10"/>
        <v>101981</v>
      </c>
      <c r="I16" s="30">
        <f t="shared" si="10"/>
        <v>101981</v>
      </c>
      <c r="J16" s="30">
        <f t="shared" si="10"/>
        <v>101981</v>
      </c>
      <c r="K16" s="30">
        <f t="shared" si="10"/>
        <v>117976</v>
      </c>
      <c r="L16" s="30">
        <f t="shared" si="10"/>
        <v>117976</v>
      </c>
      <c r="M16" s="30">
        <f t="shared" si="10"/>
        <v>117976</v>
      </c>
      <c r="N16" s="27">
        <f t="shared" si="1"/>
        <v>1066286</v>
      </c>
      <c r="O16" s="29"/>
    </row>
    <row r="17" spans="1:15" ht="15.95" customHeight="1" x14ac:dyDescent="0.3">
      <c r="A17" s="162"/>
      <c r="B17" s="165"/>
      <c r="C17" s="32" t="s">
        <v>17</v>
      </c>
      <c r="D17" s="32" t="s">
        <v>106</v>
      </c>
      <c r="E17" s="30">
        <f t="shared" ref="E17:M17" si="11">TRUNC(E$10*0.03335)</f>
        <v>114364</v>
      </c>
      <c r="F17" s="30">
        <f t="shared" si="11"/>
        <v>111255</v>
      </c>
      <c r="G17" s="30">
        <f t="shared" si="11"/>
        <v>75579</v>
      </c>
      <c r="H17" s="30">
        <f t="shared" si="11"/>
        <v>75579</v>
      </c>
      <c r="I17" s="30">
        <f t="shared" si="11"/>
        <v>75579</v>
      </c>
      <c r="J17" s="30">
        <f t="shared" si="11"/>
        <v>75579</v>
      </c>
      <c r="K17" s="30">
        <f t="shared" si="11"/>
        <v>87433</v>
      </c>
      <c r="L17" s="30">
        <f t="shared" si="11"/>
        <v>87433</v>
      </c>
      <c r="M17" s="30">
        <f t="shared" si="11"/>
        <v>87433</v>
      </c>
      <c r="N17" s="27">
        <f t="shared" si="1"/>
        <v>790234</v>
      </c>
      <c r="O17" s="29"/>
    </row>
    <row r="18" spans="1:15" ht="15.95" customHeight="1" x14ac:dyDescent="0.3">
      <c r="A18" s="162"/>
      <c r="B18" s="165"/>
      <c r="C18" s="34" t="s">
        <v>18</v>
      </c>
      <c r="D18" s="32" t="s">
        <v>107</v>
      </c>
      <c r="E18" s="30">
        <f t="shared" ref="E18:M18" si="12">TRUNC(E$17*0.1025)</f>
        <v>11722</v>
      </c>
      <c r="F18" s="30">
        <f t="shared" si="12"/>
        <v>11403</v>
      </c>
      <c r="G18" s="30">
        <f t="shared" si="12"/>
        <v>7746</v>
      </c>
      <c r="H18" s="30">
        <f t="shared" si="12"/>
        <v>7746</v>
      </c>
      <c r="I18" s="30">
        <f t="shared" si="12"/>
        <v>7746</v>
      </c>
      <c r="J18" s="30">
        <f t="shared" si="12"/>
        <v>7746</v>
      </c>
      <c r="K18" s="30">
        <f t="shared" si="12"/>
        <v>8961</v>
      </c>
      <c r="L18" s="30">
        <f t="shared" si="12"/>
        <v>8961</v>
      </c>
      <c r="M18" s="30">
        <f t="shared" si="12"/>
        <v>8961</v>
      </c>
      <c r="N18" s="27">
        <f t="shared" si="1"/>
        <v>80992</v>
      </c>
      <c r="O18" s="29"/>
    </row>
    <row r="19" spans="1:15" ht="15.95" customHeight="1" x14ac:dyDescent="0.3">
      <c r="A19" s="162"/>
      <c r="B19" s="166"/>
      <c r="C19" s="34" t="s">
        <v>19</v>
      </c>
      <c r="D19" s="32" t="s">
        <v>108</v>
      </c>
      <c r="E19" s="30">
        <f t="shared" ref="E19:M19" si="13">TRUNC(E$10*0.0006)</f>
        <v>2057</v>
      </c>
      <c r="F19" s="30">
        <f t="shared" si="13"/>
        <v>2001</v>
      </c>
      <c r="G19" s="30">
        <f t="shared" si="13"/>
        <v>1359</v>
      </c>
      <c r="H19" s="30">
        <f t="shared" si="13"/>
        <v>1359</v>
      </c>
      <c r="I19" s="30">
        <f t="shared" si="13"/>
        <v>1359</v>
      </c>
      <c r="J19" s="30">
        <f t="shared" si="13"/>
        <v>1359</v>
      </c>
      <c r="K19" s="30">
        <f t="shared" si="13"/>
        <v>1573</v>
      </c>
      <c r="L19" s="30">
        <f t="shared" si="13"/>
        <v>1573</v>
      </c>
      <c r="M19" s="30">
        <f t="shared" si="13"/>
        <v>1573</v>
      </c>
      <c r="N19" s="27">
        <f t="shared" si="1"/>
        <v>14213</v>
      </c>
      <c r="O19" s="29"/>
    </row>
    <row r="20" spans="1:15" ht="15.95" customHeight="1" x14ac:dyDescent="0.3">
      <c r="A20" s="162"/>
      <c r="B20" s="147" t="s">
        <v>20</v>
      </c>
      <c r="C20" s="114" t="s">
        <v>21</v>
      </c>
      <c r="D20" s="115" t="s">
        <v>95</v>
      </c>
      <c r="E20" s="30">
        <f t="shared" ref="E20:M20" si="14">TRUNC(70000*2/12)</f>
        <v>11666</v>
      </c>
      <c r="F20" s="30">
        <f t="shared" si="14"/>
        <v>11666</v>
      </c>
      <c r="G20" s="30">
        <f t="shared" si="14"/>
        <v>11666</v>
      </c>
      <c r="H20" s="30">
        <f t="shared" si="14"/>
        <v>11666</v>
      </c>
      <c r="I20" s="30">
        <f t="shared" si="14"/>
        <v>11666</v>
      </c>
      <c r="J20" s="30">
        <f t="shared" si="14"/>
        <v>11666</v>
      </c>
      <c r="K20" s="30">
        <f t="shared" si="14"/>
        <v>11666</v>
      </c>
      <c r="L20" s="30">
        <f t="shared" si="14"/>
        <v>11666</v>
      </c>
      <c r="M20" s="30">
        <f t="shared" si="14"/>
        <v>11666</v>
      </c>
      <c r="N20" s="27">
        <f t="shared" si="1"/>
        <v>104994</v>
      </c>
      <c r="O20" s="29"/>
    </row>
    <row r="21" spans="1:15" ht="15.95" customHeight="1" x14ac:dyDescent="0.3">
      <c r="A21" s="162"/>
      <c r="B21" s="148"/>
      <c r="C21" s="114" t="s">
        <v>22</v>
      </c>
      <c r="D21" s="115" t="s">
        <v>96</v>
      </c>
      <c r="E21" s="30">
        <f t="shared" ref="E21:M21" si="15">TRUNC(42000/12)</f>
        <v>3500</v>
      </c>
      <c r="F21" s="30">
        <f t="shared" si="15"/>
        <v>3500</v>
      </c>
      <c r="G21" s="30">
        <f t="shared" si="15"/>
        <v>3500</v>
      </c>
      <c r="H21" s="30">
        <f t="shared" si="15"/>
        <v>3500</v>
      </c>
      <c r="I21" s="30">
        <f t="shared" si="15"/>
        <v>3500</v>
      </c>
      <c r="J21" s="30">
        <f t="shared" si="15"/>
        <v>3500</v>
      </c>
      <c r="K21" s="30">
        <f t="shared" si="15"/>
        <v>3500</v>
      </c>
      <c r="L21" s="30">
        <f t="shared" si="15"/>
        <v>3500</v>
      </c>
      <c r="M21" s="30">
        <f t="shared" si="15"/>
        <v>3500</v>
      </c>
      <c r="N21" s="27">
        <f t="shared" si="1"/>
        <v>31500</v>
      </c>
      <c r="O21" s="29"/>
    </row>
    <row r="22" spans="1:15" ht="15.95" customHeight="1" x14ac:dyDescent="0.3">
      <c r="A22" s="162"/>
      <c r="B22" s="149" t="s">
        <v>0</v>
      </c>
      <c r="C22" s="150"/>
      <c r="D22" s="151"/>
      <c r="E22" s="30">
        <f t="shared" ref="E22:M22" si="16">TRUNC(SUM(E13:E21))</f>
        <v>386199</v>
      </c>
      <c r="F22" s="30">
        <f t="shared" si="16"/>
        <v>376111</v>
      </c>
      <c r="G22" s="30">
        <f t="shared" si="16"/>
        <v>260367</v>
      </c>
      <c r="H22" s="30">
        <f t="shared" si="16"/>
        <v>260367</v>
      </c>
      <c r="I22" s="30">
        <f t="shared" si="16"/>
        <v>260367</v>
      </c>
      <c r="J22" s="30">
        <f t="shared" si="16"/>
        <v>260367</v>
      </c>
      <c r="K22" s="30">
        <f t="shared" si="16"/>
        <v>298826</v>
      </c>
      <c r="L22" s="30">
        <f t="shared" si="16"/>
        <v>298826</v>
      </c>
      <c r="M22" s="30">
        <f t="shared" si="16"/>
        <v>298826</v>
      </c>
      <c r="N22" s="27">
        <f t="shared" si="1"/>
        <v>2700256</v>
      </c>
      <c r="O22" s="29"/>
    </row>
    <row r="23" spans="1:15" ht="15.95" customHeight="1" x14ac:dyDescent="0.3">
      <c r="A23" s="157" t="s">
        <v>23</v>
      </c>
      <c r="B23" s="157"/>
      <c r="C23" s="157"/>
      <c r="D23" s="157"/>
      <c r="E23" s="35">
        <f t="shared" ref="E23:M23" si="17">TRUNC(E12+E22)</f>
        <v>4101200</v>
      </c>
      <c r="F23" s="35">
        <f t="shared" si="17"/>
        <v>3990092</v>
      </c>
      <c r="G23" s="35">
        <f t="shared" si="17"/>
        <v>2715466</v>
      </c>
      <c r="H23" s="35">
        <f t="shared" si="17"/>
        <v>2715466</v>
      </c>
      <c r="I23" s="35">
        <f t="shared" si="17"/>
        <v>2715466</v>
      </c>
      <c r="J23" s="35">
        <f t="shared" si="17"/>
        <v>2715466</v>
      </c>
      <c r="K23" s="35">
        <f t="shared" si="17"/>
        <v>3139004</v>
      </c>
      <c r="L23" s="35">
        <f t="shared" si="17"/>
        <v>3139004</v>
      </c>
      <c r="M23" s="35">
        <f t="shared" si="17"/>
        <v>3139004</v>
      </c>
      <c r="N23" s="27">
        <f t="shared" si="1"/>
        <v>28370168</v>
      </c>
      <c r="O23" s="29"/>
    </row>
    <row r="24" spans="1:15" ht="15.95" customHeight="1" x14ac:dyDescent="0.3">
      <c r="A24" s="157" t="s">
        <v>24</v>
      </c>
      <c r="B24" s="157"/>
      <c r="C24" s="157"/>
      <c r="D24" s="157"/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36">
        <v>1</v>
      </c>
      <c r="N24" s="27">
        <f t="shared" si="1"/>
        <v>9</v>
      </c>
      <c r="O24" s="29" t="s">
        <v>25</v>
      </c>
    </row>
    <row r="25" spans="1:15" ht="15.95" customHeight="1" x14ac:dyDescent="0.3">
      <c r="A25" s="157" t="s">
        <v>26</v>
      </c>
      <c r="B25" s="157"/>
      <c r="C25" s="157"/>
      <c r="D25" s="157"/>
      <c r="E25" s="30">
        <f t="shared" ref="E25:M25" si="18">TRUNC(E24*E23)</f>
        <v>4101200</v>
      </c>
      <c r="F25" s="30">
        <f t="shared" si="18"/>
        <v>3990092</v>
      </c>
      <c r="G25" s="30">
        <f t="shared" si="18"/>
        <v>2715466</v>
      </c>
      <c r="H25" s="30">
        <f t="shared" si="18"/>
        <v>2715466</v>
      </c>
      <c r="I25" s="30">
        <f t="shared" si="18"/>
        <v>2715466</v>
      </c>
      <c r="J25" s="30">
        <f t="shared" si="18"/>
        <v>2715466</v>
      </c>
      <c r="K25" s="30">
        <f t="shared" si="18"/>
        <v>3139004</v>
      </c>
      <c r="L25" s="30">
        <f t="shared" si="18"/>
        <v>3139004</v>
      </c>
      <c r="M25" s="30">
        <f t="shared" si="18"/>
        <v>3139004</v>
      </c>
      <c r="N25" s="27">
        <f t="shared" si="1"/>
        <v>28370168</v>
      </c>
      <c r="O25" s="29"/>
    </row>
    <row r="26" spans="1:15" ht="15.95" customHeight="1" x14ac:dyDescent="0.3">
      <c r="A26" s="149" t="s">
        <v>27</v>
      </c>
      <c r="B26" s="150"/>
      <c r="C26" s="150"/>
      <c r="D26" s="151"/>
      <c r="E26" s="37">
        <f t="shared" ref="E26:M26" si="19">TRUNC(E25*2%)</f>
        <v>82024</v>
      </c>
      <c r="F26" s="37">
        <f t="shared" si="19"/>
        <v>79801</v>
      </c>
      <c r="G26" s="37">
        <f t="shared" si="19"/>
        <v>54309</v>
      </c>
      <c r="H26" s="37">
        <f t="shared" si="19"/>
        <v>54309</v>
      </c>
      <c r="I26" s="37">
        <f t="shared" si="19"/>
        <v>54309</v>
      </c>
      <c r="J26" s="37">
        <f t="shared" si="19"/>
        <v>54309</v>
      </c>
      <c r="K26" s="37">
        <f t="shared" si="19"/>
        <v>62780</v>
      </c>
      <c r="L26" s="37">
        <f t="shared" si="19"/>
        <v>62780</v>
      </c>
      <c r="M26" s="37">
        <f t="shared" si="19"/>
        <v>62780</v>
      </c>
      <c r="N26" s="27">
        <f t="shared" si="1"/>
        <v>567401</v>
      </c>
      <c r="O26" s="29"/>
    </row>
    <row r="27" spans="1:15" ht="15.95" customHeight="1" x14ac:dyDescent="0.3">
      <c r="A27" s="149" t="s">
        <v>28</v>
      </c>
      <c r="B27" s="150"/>
      <c r="C27" s="150"/>
      <c r="D27" s="151"/>
      <c r="E27" s="37">
        <f t="shared" ref="E27:M27" si="20">TRUNC((E25+E26)*4%)</f>
        <v>167328</v>
      </c>
      <c r="F27" s="37">
        <f t="shared" si="20"/>
        <v>162795</v>
      </c>
      <c r="G27" s="37">
        <f t="shared" si="20"/>
        <v>110791</v>
      </c>
      <c r="H27" s="37">
        <f t="shared" si="20"/>
        <v>110791</v>
      </c>
      <c r="I27" s="37">
        <f t="shared" si="20"/>
        <v>110791</v>
      </c>
      <c r="J27" s="37">
        <f t="shared" si="20"/>
        <v>110791</v>
      </c>
      <c r="K27" s="37">
        <f t="shared" si="20"/>
        <v>128071</v>
      </c>
      <c r="L27" s="37">
        <f t="shared" si="20"/>
        <v>128071</v>
      </c>
      <c r="M27" s="37">
        <f t="shared" si="20"/>
        <v>128071</v>
      </c>
      <c r="N27" s="27">
        <f t="shared" si="1"/>
        <v>1157500</v>
      </c>
      <c r="O27" s="38"/>
    </row>
    <row r="28" spans="1:15" ht="15.95" customHeight="1" x14ac:dyDescent="0.3">
      <c r="A28" s="157" t="s">
        <v>29</v>
      </c>
      <c r="B28" s="157"/>
      <c r="C28" s="157"/>
      <c r="D28" s="157"/>
      <c r="E28" s="37">
        <f t="shared" ref="E28:M28" si="21">E25+E26+E27</f>
        <v>4350552</v>
      </c>
      <c r="F28" s="37">
        <f t="shared" si="21"/>
        <v>4232688</v>
      </c>
      <c r="G28" s="37">
        <f t="shared" si="21"/>
        <v>2880566</v>
      </c>
      <c r="H28" s="37">
        <f t="shared" si="21"/>
        <v>2880566</v>
      </c>
      <c r="I28" s="37">
        <f t="shared" si="21"/>
        <v>2880566</v>
      </c>
      <c r="J28" s="37">
        <f t="shared" si="21"/>
        <v>2880566</v>
      </c>
      <c r="K28" s="37">
        <f t="shared" si="21"/>
        <v>3329855</v>
      </c>
      <c r="L28" s="37">
        <f t="shared" si="21"/>
        <v>3329855</v>
      </c>
      <c r="M28" s="37">
        <f t="shared" si="21"/>
        <v>3329855</v>
      </c>
      <c r="N28" s="27">
        <f t="shared" si="1"/>
        <v>30095069</v>
      </c>
      <c r="O28" s="29"/>
    </row>
    <row r="29" spans="1:15" ht="15.95" customHeight="1" x14ac:dyDescent="0.3">
      <c r="A29" s="149" t="s">
        <v>30</v>
      </c>
      <c r="B29" s="150"/>
      <c r="C29" s="150"/>
      <c r="D29" s="151"/>
      <c r="E29" s="37">
        <f t="shared" ref="E29:M29" si="22">ROUND(E28*0.1,0)</f>
        <v>435055</v>
      </c>
      <c r="F29" s="37">
        <f t="shared" si="22"/>
        <v>423269</v>
      </c>
      <c r="G29" s="37">
        <f t="shared" si="22"/>
        <v>288057</v>
      </c>
      <c r="H29" s="37">
        <f t="shared" si="22"/>
        <v>288057</v>
      </c>
      <c r="I29" s="37">
        <f t="shared" si="22"/>
        <v>288057</v>
      </c>
      <c r="J29" s="37">
        <f t="shared" si="22"/>
        <v>288057</v>
      </c>
      <c r="K29" s="37">
        <f t="shared" si="22"/>
        <v>332986</v>
      </c>
      <c r="L29" s="37">
        <f t="shared" si="22"/>
        <v>332986</v>
      </c>
      <c r="M29" s="37">
        <f t="shared" si="22"/>
        <v>332986</v>
      </c>
      <c r="N29" s="27">
        <f t="shared" si="1"/>
        <v>3009510</v>
      </c>
      <c r="O29" s="29"/>
    </row>
    <row r="30" spans="1:15" ht="15.95" customHeight="1" x14ac:dyDescent="0.3">
      <c r="A30" s="157" t="s">
        <v>31</v>
      </c>
      <c r="B30" s="157"/>
      <c r="C30" s="157"/>
      <c r="D30" s="157"/>
      <c r="E30" s="27">
        <f t="shared" ref="E30:M30" si="23">E28+E29</f>
        <v>4785607</v>
      </c>
      <c r="F30" s="27">
        <f t="shared" si="23"/>
        <v>4655957</v>
      </c>
      <c r="G30" s="27">
        <f t="shared" si="23"/>
        <v>3168623</v>
      </c>
      <c r="H30" s="27">
        <f t="shared" si="23"/>
        <v>3168623</v>
      </c>
      <c r="I30" s="27">
        <f t="shared" si="23"/>
        <v>3168623</v>
      </c>
      <c r="J30" s="27">
        <f t="shared" si="23"/>
        <v>3168623</v>
      </c>
      <c r="K30" s="27">
        <f t="shared" si="23"/>
        <v>3662841</v>
      </c>
      <c r="L30" s="27">
        <f t="shared" si="23"/>
        <v>3662841</v>
      </c>
      <c r="M30" s="27">
        <f t="shared" si="23"/>
        <v>3662841</v>
      </c>
      <c r="N30" s="27">
        <f>ROUNDDOWN((E30+F30+G30+H30+I30+J30+K30+L30+M30),-3)</f>
        <v>33104000</v>
      </c>
      <c r="O30" s="29"/>
    </row>
    <row r="31" spans="1:15" ht="15.95" customHeight="1" x14ac:dyDescent="0.3">
      <c r="A31" s="158" t="s">
        <v>32</v>
      </c>
      <c r="B31" s="158"/>
      <c r="C31" s="158"/>
      <c r="D31" s="158"/>
      <c r="E31" s="120">
        <f>E30*12</f>
        <v>57427284</v>
      </c>
      <c r="F31" s="120">
        <f t="shared" ref="F31:M31" si="24">F30*12</f>
        <v>55871484</v>
      </c>
      <c r="G31" s="120">
        <f t="shared" si="24"/>
        <v>38023476</v>
      </c>
      <c r="H31" s="120">
        <f t="shared" si="24"/>
        <v>38023476</v>
      </c>
      <c r="I31" s="120">
        <f t="shared" si="24"/>
        <v>38023476</v>
      </c>
      <c r="J31" s="120">
        <f t="shared" si="24"/>
        <v>38023476</v>
      </c>
      <c r="K31" s="120">
        <f t="shared" si="24"/>
        <v>43954092</v>
      </c>
      <c r="L31" s="120">
        <f t="shared" si="24"/>
        <v>43954092</v>
      </c>
      <c r="M31" s="121">
        <f t="shared" si="24"/>
        <v>43954092</v>
      </c>
      <c r="N31" s="120">
        <f>N30*12</f>
        <v>397248000</v>
      </c>
      <c r="O31" s="29"/>
    </row>
    <row r="32" spans="1:15" ht="4.5" hidden="1" customHeight="1" x14ac:dyDescent="0.3">
      <c r="K32" s="10"/>
      <c r="L32" s="10"/>
      <c r="M32" s="11"/>
      <c r="N32" s="12"/>
    </row>
    <row r="33" spans="1:15" ht="21" hidden="1" customHeight="1" x14ac:dyDescent="0.3">
      <c r="N33" s="164" t="s">
        <v>33</v>
      </c>
      <c r="O33" s="164"/>
    </row>
    <row r="34" spans="1:15" hidden="1" x14ac:dyDescent="0.3">
      <c r="B34" s="156" t="s">
        <v>34</v>
      </c>
      <c r="C34" s="156"/>
      <c r="D34" s="156"/>
      <c r="E34" s="20">
        <v>2942703</v>
      </c>
      <c r="F34" s="20">
        <v>2495826</v>
      </c>
      <c r="G34" s="20">
        <v>1532758</v>
      </c>
      <c r="H34" s="20">
        <v>1532758</v>
      </c>
      <c r="I34" s="20">
        <v>1492767</v>
      </c>
      <c r="J34" s="20">
        <v>1472772</v>
      </c>
      <c r="K34" s="20">
        <v>1668813</v>
      </c>
      <c r="L34" s="20">
        <v>1648892</v>
      </c>
      <c r="M34" s="21">
        <v>1648892</v>
      </c>
      <c r="N34" s="20">
        <v>25636374</v>
      </c>
    </row>
    <row r="35" spans="1:15" hidden="1" x14ac:dyDescent="0.3">
      <c r="B35" s="22"/>
      <c r="C35" s="156" t="s">
        <v>35</v>
      </c>
      <c r="D35" s="156"/>
      <c r="E35" s="23" t="e">
        <f>#REF!-E34</f>
        <v>#REF!</v>
      </c>
      <c r="F35" s="23" t="e">
        <f>#REF!-F34</f>
        <v>#REF!</v>
      </c>
      <c r="G35" s="23" t="e">
        <f>#REF!-G34</f>
        <v>#REF!</v>
      </c>
      <c r="H35" s="23" t="e">
        <f>#REF!-H34</f>
        <v>#REF!</v>
      </c>
      <c r="I35" s="23" t="e">
        <f>#REF!-I34</f>
        <v>#REF!</v>
      </c>
      <c r="J35" s="23" t="e">
        <f>#REF!-J34</f>
        <v>#REF!</v>
      </c>
      <c r="K35" s="23" t="e">
        <f>#REF!-K34</f>
        <v>#REF!</v>
      </c>
      <c r="L35" s="23" t="e">
        <f>#REF!-L34</f>
        <v>#REF!</v>
      </c>
      <c r="M35" s="23" t="e">
        <f>#REF!-M34</f>
        <v>#REF!</v>
      </c>
      <c r="N35" s="23" t="e">
        <f>#REF!-N34</f>
        <v>#REF!</v>
      </c>
    </row>
    <row r="36" spans="1:15" hidden="1" x14ac:dyDescent="0.3">
      <c r="B36" s="22"/>
      <c r="C36" s="156" t="s">
        <v>36</v>
      </c>
      <c r="D36" s="156"/>
      <c r="E36" s="23"/>
      <c r="F36" s="23"/>
      <c r="G36" s="24" t="e">
        <f>G35/G34</f>
        <v>#REF!</v>
      </c>
      <c r="H36" s="24" t="e">
        <f t="shared" ref="H36:N36" si="25">H35/H34</f>
        <v>#REF!</v>
      </c>
      <c r="I36" s="24" t="e">
        <f t="shared" si="25"/>
        <v>#REF!</v>
      </c>
      <c r="J36" s="24" t="e">
        <f t="shared" si="25"/>
        <v>#REF!</v>
      </c>
      <c r="K36" s="24" t="e">
        <f t="shared" si="25"/>
        <v>#REF!</v>
      </c>
      <c r="L36" s="24" t="e">
        <f t="shared" si="25"/>
        <v>#REF!</v>
      </c>
      <c r="M36" s="24" t="e">
        <f t="shared" si="25"/>
        <v>#REF!</v>
      </c>
      <c r="N36" s="24" t="e">
        <f t="shared" si="25"/>
        <v>#REF!</v>
      </c>
    </row>
    <row r="37" spans="1:15" hidden="1" x14ac:dyDescent="0.3">
      <c r="M37" s="14"/>
      <c r="N37" s="13"/>
    </row>
    <row r="38" spans="1:15" x14ac:dyDescent="0.3">
      <c r="A38" s="159" t="s">
        <v>120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</row>
    <row r="39" spans="1:15" x14ac:dyDescent="0.3">
      <c r="N39" s="45"/>
    </row>
  </sheetData>
  <mergeCells count="27">
    <mergeCell ref="A38:O38"/>
    <mergeCell ref="A23:D23"/>
    <mergeCell ref="A4:C4"/>
    <mergeCell ref="A5:A12"/>
    <mergeCell ref="N33:O33"/>
    <mergeCell ref="A24:D24"/>
    <mergeCell ref="A25:D25"/>
    <mergeCell ref="A26:D26"/>
    <mergeCell ref="A27:D27"/>
    <mergeCell ref="A28:D28"/>
    <mergeCell ref="A29:D29"/>
    <mergeCell ref="B5:D5"/>
    <mergeCell ref="B6:B9"/>
    <mergeCell ref="C9:D9"/>
    <mergeCell ref="A13:A22"/>
    <mergeCell ref="B13:B19"/>
    <mergeCell ref="B34:D34"/>
    <mergeCell ref="C35:D35"/>
    <mergeCell ref="C36:D36"/>
    <mergeCell ref="A30:D30"/>
    <mergeCell ref="A31:D31"/>
    <mergeCell ref="B20:B21"/>
    <mergeCell ref="B22:D22"/>
    <mergeCell ref="G1:O2"/>
    <mergeCell ref="B10:D10"/>
    <mergeCell ref="B11:C11"/>
    <mergeCell ref="B12:D12"/>
  </mergeCells>
  <phoneticPr fontId="2" type="noConversion"/>
  <printOptions horizontalCentered="1"/>
  <pageMargins left="0.25" right="0.25" top="0.23" bottom="0.3" header="0.2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C18" sqref="C18"/>
    </sheetView>
  </sheetViews>
  <sheetFormatPr defaultRowHeight="16.5" x14ac:dyDescent="0.3"/>
  <cols>
    <col min="1" max="2" width="6.875" customWidth="1"/>
    <col min="3" max="3" width="18" customWidth="1"/>
    <col min="4" max="9" width="6.5" customWidth="1"/>
    <col min="10" max="10" width="8.125" customWidth="1"/>
    <col min="11" max="11" width="9" customWidth="1"/>
    <col min="12" max="12" width="6.25" customWidth="1"/>
    <col min="14" max="15" width="8.5" customWidth="1"/>
    <col min="259" max="259" width="13.125" customWidth="1"/>
    <col min="515" max="515" width="13.125" customWidth="1"/>
    <col min="771" max="771" width="13.125" customWidth="1"/>
    <col min="1027" max="1027" width="13.125" customWidth="1"/>
    <col min="1283" max="1283" width="13.125" customWidth="1"/>
    <col min="1539" max="1539" width="13.125" customWidth="1"/>
    <col min="1795" max="1795" width="13.125" customWidth="1"/>
    <col min="2051" max="2051" width="13.125" customWidth="1"/>
    <col min="2307" max="2307" width="13.125" customWidth="1"/>
    <col min="2563" max="2563" width="13.125" customWidth="1"/>
    <col min="2819" max="2819" width="13.125" customWidth="1"/>
    <col min="3075" max="3075" width="13.125" customWidth="1"/>
    <col min="3331" max="3331" width="13.125" customWidth="1"/>
    <col min="3587" max="3587" width="13.125" customWidth="1"/>
    <col min="3843" max="3843" width="13.125" customWidth="1"/>
    <col min="4099" max="4099" width="13.125" customWidth="1"/>
    <col min="4355" max="4355" width="13.125" customWidth="1"/>
    <col min="4611" max="4611" width="13.125" customWidth="1"/>
    <col min="4867" max="4867" width="13.125" customWidth="1"/>
    <col min="5123" max="5123" width="13.125" customWidth="1"/>
    <col min="5379" max="5379" width="13.125" customWidth="1"/>
    <col min="5635" max="5635" width="13.125" customWidth="1"/>
    <col min="5891" max="5891" width="13.125" customWidth="1"/>
    <col min="6147" max="6147" width="13.125" customWidth="1"/>
    <col min="6403" max="6403" width="13.125" customWidth="1"/>
    <col min="6659" max="6659" width="13.125" customWidth="1"/>
    <col min="6915" max="6915" width="13.125" customWidth="1"/>
    <col min="7171" max="7171" width="13.125" customWidth="1"/>
    <col min="7427" max="7427" width="13.125" customWidth="1"/>
    <col min="7683" max="7683" width="13.125" customWidth="1"/>
    <col min="7939" max="7939" width="13.125" customWidth="1"/>
    <col min="8195" max="8195" width="13.125" customWidth="1"/>
    <col min="8451" max="8451" width="13.125" customWidth="1"/>
    <col min="8707" max="8707" width="13.125" customWidth="1"/>
    <col min="8963" max="8963" width="13.125" customWidth="1"/>
    <col min="9219" max="9219" width="13.125" customWidth="1"/>
    <col min="9475" max="9475" width="13.125" customWidth="1"/>
    <col min="9731" max="9731" width="13.125" customWidth="1"/>
    <col min="9987" max="9987" width="13.125" customWidth="1"/>
    <col min="10243" max="10243" width="13.125" customWidth="1"/>
    <col min="10499" max="10499" width="13.125" customWidth="1"/>
    <col min="10755" max="10755" width="13.125" customWidth="1"/>
    <col min="11011" max="11011" width="13.125" customWidth="1"/>
    <col min="11267" max="11267" width="13.125" customWidth="1"/>
    <col min="11523" max="11523" width="13.125" customWidth="1"/>
    <col min="11779" max="11779" width="13.125" customWidth="1"/>
    <col min="12035" max="12035" width="13.125" customWidth="1"/>
    <col min="12291" max="12291" width="13.125" customWidth="1"/>
    <col min="12547" max="12547" width="13.125" customWidth="1"/>
    <col min="12803" max="12803" width="13.125" customWidth="1"/>
    <col min="13059" max="13059" width="13.125" customWidth="1"/>
    <col min="13315" max="13315" width="13.125" customWidth="1"/>
    <col min="13571" max="13571" width="13.125" customWidth="1"/>
    <col min="13827" max="13827" width="13.125" customWidth="1"/>
    <col min="14083" max="14083" width="13.125" customWidth="1"/>
    <col min="14339" max="14339" width="13.125" customWidth="1"/>
    <col min="14595" max="14595" width="13.125" customWidth="1"/>
    <col min="14851" max="14851" width="13.125" customWidth="1"/>
    <col min="15107" max="15107" width="13.125" customWidth="1"/>
    <col min="15363" max="15363" width="13.125" customWidth="1"/>
    <col min="15619" max="15619" width="13.125" customWidth="1"/>
    <col min="15875" max="15875" width="13.125" customWidth="1"/>
    <col min="16131" max="16131" width="13.125" customWidth="1"/>
  </cols>
  <sheetData>
    <row r="1" spans="1:17" ht="27" customHeight="1" x14ac:dyDescent="0.15">
      <c r="A1" s="103" t="s">
        <v>110</v>
      </c>
      <c r="B1" s="103"/>
      <c r="C1" s="103"/>
      <c r="D1" s="103"/>
      <c r="E1" s="103"/>
      <c r="F1" s="103"/>
      <c r="G1" s="103"/>
      <c r="H1" s="104"/>
      <c r="I1" s="104"/>
      <c r="J1" s="104"/>
      <c r="K1" s="104"/>
      <c r="L1" s="104"/>
      <c r="M1" s="104"/>
      <c r="N1" s="104"/>
      <c r="O1" s="104"/>
      <c r="P1" s="15"/>
      <c r="Q1" s="15"/>
    </row>
    <row r="2" spans="1:17" ht="4.5" customHeight="1" x14ac:dyDescent="0.15">
      <c r="A2" s="105"/>
      <c r="B2" s="105"/>
      <c r="C2" s="105"/>
      <c r="D2" s="105"/>
      <c r="E2" s="105"/>
      <c r="F2" s="105"/>
      <c r="G2" s="103"/>
      <c r="H2" s="104"/>
      <c r="I2" s="104"/>
      <c r="J2" s="104"/>
      <c r="K2" s="104"/>
      <c r="L2" s="104"/>
      <c r="M2" s="104"/>
      <c r="N2" s="104"/>
      <c r="O2" s="104"/>
      <c r="P2" s="15"/>
      <c r="Q2" s="15"/>
    </row>
    <row r="3" spans="1:17" ht="16.5" customHeight="1" x14ac:dyDescent="0.15">
      <c r="A3" s="170" t="s">
        <v>69</v>
      </c>
      <c r="B3" s="167"/>
      <c r="C3" s="170" t="s">
        <v>70</v>
      </c>
      <c r="D3" s="170" t="s">
        <v>71</v>
      </c>
      <c r="E3" s="171" t="s">
        <v>72</v>
      </c>
      <c r="F3" s="172"/>
      <c r="G3" s="172"/>
      <c r="H3" s="173"/>
      <c r="I3" s="170" t="s">
        <v>73</v>
      </c>
      <c r="J3" s="174" t="s">
        <v>74</v>
      </c>
      <c r="K3" s="169" t="s">
        <v>75</v>
      </c>
      <c r="L3" s="167" t="s">
        <v>76</v>
      </c>
      <c r="M3" s="169" t="s">
        <v>77</v>
      </c>
      <c r="N3" s="169" t="s">
        <v>78</v>
      </c>
      <c r="O3" s="169"/>
      <c r="P3" s="15"/>
      <c r="Q3" s="15"/>
    </row>
    <row r="4" spans="1:17" x14ac:dyDescent="0.15">
      <c r="A4" s="170"/>
      <c r="B4" s="168"/>
      <c r="C4" s="170"/>
      <c r="D4" s="170"/>
      <c r="E4" s="101" t="s">
        <v>79</v>
      </c>
      <c r="F4" s="101" t="s">
        <v>80</v>
      </c>
      <c r="G4" s="101" t="s">
        <v>81</v>
      </c>
      <c r="H4" s="101" t="s">
        <v>82</v>
      </c>
      <c r="I4" s="170"/>
      <c r="J4" s="168"/>
      <c r="K4" s="170"/>
      <c r="L4" s="168"/>
      <c r="M4" s="170"/>
      <c r="N4" s="169"/>
      <c r="O4" s="169"/>
      <c r="P4" s="15"/>
      <c r="Q4" s="15"/>
    </row>
    <row r="5" spans="1:17" ht="16.5" customHeight="1" x14ac:dyDescent="0.15">
      <c r="A5" s="174" t="s">
        <v>111</v>
      </c>
      <c r="B5" s="174" t="s">
        <v>97</v>
      </c>
      <c r="C5" s="16" t="s">
        <v>83</v>
      </c>
      <c r="D5" s="101">
        <v>9</v>
      </c>
      <c r="E5" s="101"/>
      <c r="F5" s="101">
        <v>1</v>
      </c>
      <c r="G5" s="101"/>
      <c r="H5" s="101"/>
      <c r="I5" s="167">
        <f>D5-F5</f>
        <v>8</v>
      </c>
      <c r="J5" s="101"/>
      <c r="K5" s="101"/>
      <c r="L5" s="167">
        <v>1</v>
      </c>
      <c r="M5" s="183">
        <f>8*6*4.34</f>
        <v>208.32</v>
      </c>
      <c r="N5" s="177">
        <v>208.32</v>
      </c>
      <c r="O5" s="180">
        <v>209</v>
      </c>
      <c r="P5" s="15"/>
      <c r="Q5" s="15"/>
    </row>
    <row r="6" spans="1:17" x14ac:dyDescent="0.15">
      <c r="A6" s="175"/>
      <c r="B6" s="175"/>
      <c r="C6" s="17" t="s">
        <v>84</v>
      </c>
      <c r="D6" s="101">
        <v>9</v>
      </c>
      <c r="E6" s="101"/>
      <c r="F6" s="101"/>
      <c r="G6" s="101">
        <v>1</v>
      </c>
      <c r="H6" s="101"/>
      <c r="I6" s="168"/>
      <c r="J6" s="101"/>
      <c r="K6" s="101"/>
      <c r="L6" s="168"/>
      <c r="M6" s="184"/>
      <c r="N6" s="179"/>
      <c r="O6" s="181"/>
      <c r="P6" s="15"/>
      <c r="Q6" s="15"/>
    </row>
    <row r="7" spans="1:17" x14ac:dyDescent="0.15">
      <c r="A7" s="167" t="s">
        <v>114</v>
      </c>
      <c r="B7" s="116" t="s">
        <v>85</v>
      </c>
      <c r="C7" s="16" t="s">
        <v>86</v>
      </c>
      <c r="D7" s="101">
        <v>24</v>
      </c>
      <c r="E7" s="101">
        <v>1</v>
      </c>
      <c r="F7" s="101">
        <v>1</v>
      </c>
      <c r="G7" s="101">
        <v>1</v>
      </c>
      <c r="H7" s="101">
        <v>6</v>
      </c>
      <c r="I7" s="101">
        <f>D7-E7-F7-G7-H7</f>
        <v>15</v>
      </c>
      <c r="J7" s="101">
        <v>2</v>
      </c>
      <c r="K7" s="101"/>
      <c r="L7" s="101">
        <v>1</v>
      </c>
      <c r="M7" s="18">
        <f>I7*365/12</f>
        <v>456.25</v>
      </c>
      <c r="N7" s="177">
        <f>(M7+M8+M9)/3</f>
        <v>233.19444444444446</v>
      </c>
      <c r="O7" s="182">
        <v>234</v>
      </c>
      <c r="P7" s="15"/>
      <c r="Q7" s="15"/>
    </row>
    <row r="8" spans="1:17" x14ac:dyDescent="0.15">
      <c r="A8" s="176"/>
      <c r="B8" s="116" t="s">
        <v>87</v>
      </c>
      <c r="C8" s="16" t="s">
        <v>88</v>
      </c>
      <c r="D8" s="101">
        <v>9</v>
      </c>
      <c r="E8" s="101"/>
      <c r="F8" s="101">
        <v>1</v>
      </c>
      <c r="G8" s="101"/>
      <c r="H8" s="101"/>
      <c r="I8" s="101">
        <f>D8-E8-F8-G8-H8</f>
        <v>8</v>
      </c>
      <c r="J8" s="101"/>
      <c r="K8" s="101"/>
      <c r="L8" s="101">
        <v>1</v>
      </c>
      <c r="M8" s="18">
        <f>I8*365/12</f>
        <v>243.33333333333334</v>
      </c>
      <c r="N8" s="178"/>
      <c r="O8" s="182"/>
      <c r="P8" s="15"/>
      <c r="Q8" s="15"/>
    </row>
    <row r="9" spans="1:17" x14ac:dyDescent="0.15">
      <c r="A9" s="168"/>
      <c r="B9" s="116" t="s">
        <v>98</v>
      </c>
      <c r="C9" s="16" t="s">
        <v>89</v>
      </c>
      <c r="D9" s="101"/>
      <c r="E9" s="101"/>
      <c r="F9" s="101"/>
      <c r="G9" s="101"/>
      <c r="H9" s="101"/>
      <c r="I9" s="101"/>
      <c r="J9" s="101"/>
      <c r="K9" s="101"/>
      <c r="L9" s="101">
        <v>1</v>
      </c>
      <c r="M9" s="18">
        <v>0</v>
      </c>
      <c r="N9" s="179"/>
      <c r="O9" s="182"/>
      <c r="P9" s="15"/>
      <c r="Q9" s="15"/>
    </row>
    <row r="10" spans="1:17" x14ac:dyDescent="0.15">
      <c r="A10" s="123" t="s">
        <v>115</v>
      </c>
      <c r="B10" s="123" t="s">
        <v>87</v>
      </c>
      <c r="C10" s="122" t="s">
        <v>90</v>
      </c>
      <c r="D10" s="123">
        <v>9</v>
      </c>
      <c r="E10" s="123"/>
      <c r="F10" s="123">
        <v>1</v>
      </c>
      <c r="G10" s="123"/>
      <c r="H10" s="123"/>
      <c r="I10" s="123">
        <f>D10-F10</f>
        <v>8</v>
      </c>
      <c r="J10" s="123"/>
      <c r="K10" s="123"/>
      <c r="L10" s="123">
        <v>1</v>
      </c>
      <c r="M10" s="18">
        <f>8*6*4.34</f>
        <v>208.32</v>
      </c>
      <c r="N10" s="19">
        <f>8*6*4.34</f>
        <v>208.32</v>
      </c>
      <c r="O10" s="122">
        <v>209</v>
      </c>
      <c r="P10" s="15"/>
      <c r="Q10" s="15"/>
    </row>
    <row r="11" spans="1:17" x14ac:dyDescent="0.15">
      <c r="A11" s="106" t="s">
        <v>112</v>
      </c>
      <c r="B11" s="106"/>
      <c r="C11" s="106"/>
      <c r="D11" s="107"/>
      <c r="E11" s="107"/>
      <c r="F11" s="103"/>
      <c r="G11" s="103"/>
      <c r="H11" s="104"/>
      <c r="I11" s="104"/>
      <c r="J11" s="104"/>
      <c r="K11" s="104"/>
      <c r="L11" s="104"/>
      <c r="M11" s="104"/>
      <c r="N11" s="104"/>
      <c r="O11" s="104"/>
      <c r="P11" s="15"/>
      <c r="Q11" s="15"/>
    </row>
    <row r="12" spans="1:17" x14ac:dyDescent="0.15">
      <c r="A12" s="102" t="s">
        <v>113</v>
      </c>
      <c r="B12" s="102"/>
      <c r="C12" s="102"/>
      <c r="D12" s="107"/>
      <c r="E12" s="107"/>
      <c r="F12" s="103"/>
      <c r="G12" s="103"/>
      <c r="H12" s="104"/>
      <c r="I12" s="104"/>
      <c r="J12" s="104"/>
      <c r="K12" s="104"/>
      <c r="L12" s="104"/>
      <c r="M12" s="104"/>
      <c r="N12" s="104"/>
      <c r="O12" s="104"/>
      <c r="P12" s="15"/>
      <c r="Q12" s="15"/>
    </row>
  </sheetData>
  <mergeCells count="21">
    <mergeCell ref="N7:N9"/>
    <mergeCell ref="N3:O4"/>
    <mergeCell ref="O5:O6"/>
    <mergeCell ref="A3:A4"/>
    <mergeCell ref="C3:C4"/>
    <mergeCell ref="D3:D4"/>
    <mergeCell ref="I3:I4"/>
    <mergeCell ref="J3:J4"/>
    <mergeCell ref="A5:A6"/>
    <mergeCell ref="I5:I6"/>
    <mergeCell ref="L5:L6"/>
    <mergeCell ref="O7:O9"/>
    <mergeCell ref="M5:M6"/>
    <mergeCell ref="N5:N6"/>
    <mergeCell ref="B3:B4"/>
    <mergeCell ref="K3:K4"/>
    <mergeCell ref="L3:L4"/>
    <mergeCell ref="M3:M4"/>
    <mergeCell ref="E3:H3"/>
    <mergeCell ref="B5:B6"/>
    <mergeCell ref="A7:A9"/>
  </mergeCells>
  <phoneticPr fontId="2" type="noConversion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원가계산합</vt:lpstr>
      <vt:lpstr>2021년 총괄원가</vt:lpstr>
      <vt:lpstr>근무시간</vt:lpstr>
      <vt:lpstr>'2021년 총괄원가'!Print_Area</vt:lpstr>
      <vt:lpstr>근무시간!Print_Area</vt:lpstr>
      <vt:lpstr>원가계산합!Print_Area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대덕03</dc:creator>
  <cp:lastModifiedBy>정병옥</cp:lastModifiedBy>
  <cp:lastPrinted>2020-10-20T05:43:13Z</cp:lastPrinted>
  <dcterms:created xsi:type="dcterms:W3CDTF">2016-11-18T07:15:03Z</dcterms:created>
  <dcterms:modified xsi:type="dcterms:W3CDTF">2020-11-17T02:24:38Z</dcterms:modified>
</cp:coreProperties>
</file>