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방정일\Desktop\이승용\계약관리\계약관리2018\입찰\9월. 백장극장 바닥공사 재입찰\"/>
    </mc:Choice>
  </mc:AlternateContent>
  <bookViews>
    <workbookView xWindow="1050" yWindow="-105" windowWidth="17820" windowHeight="13170" tabRatio="521"/>
  </bookViews>
  <sheets>
    <sheet name="원가계산" sheetId="1" r:id="rId1"/>
    <sheet name="금액집계" sheetId="2" r:id="rId2"/>
    <sheet name="내역서" sheetId="3" r:id="rId3"/>
    <sheet name="물량산출근거" sheetId="7" r:id="rId4"/>
    <sheet name="일위대가" sheetId="6" r:id="rId5"/>
    <sheet name="시장조사서" sheetId="5" r:id="rId6"/>
  </sheets>
  <calcPr calcId="152511"/>
</workbook>
</file>

<file path=xl/calcChain.xml><?xml version="1.0" encoding="utf-8"?>
<calcChain xmlns="http://schemas.openxmlformats.org/spreadsheetml/2006/main">
  <c r="I8" i="5" l="1"/>
  <c r="G44" i="3" s="1"/>
  <c r="I7" i="5"/>
  <c r="G42" i="3" s="1"/>
  <c r="A88" i="6"/>
  <c r="D44" i="3"/>
  <c r="D46" i="3"/>
  <c r="K96" i="6"/>
  <c r="K95" i="6"/>
  <c r="K94" i="6"/>
  <c r="G46" i="3"/>
  <c r="H46" i="3" s="1"/>
  <c r="K46" i="3" s="1"/>
  <c r="I11" i="5"/>
  <c r="E45" i="3"/>
  <c r="E47" i="3"/>
  <c r="G36" i="3"/>
  <c r="E49" i="3"/>
  <c r="K38" i="6"/>
  <c r="B35" i="6"/>
  <c r="G43" i="3"/>
  <c r="E43" i="3"/>
  <c r="E44" i="3"/>
  <c r="E42" i="3"/>
  <c r="B43" i="3"/>
  <c r="B44" i="3"/>
  <c r="D11" i="7"/>
  <c r="D43" i="3" s="1"/>
  <c r="K97" i="6" l="1"/>
  <c r="K91" i="6" s="1"/>
  <c r="K36" i="6"/>
  <c r="K37" i="6"/>
  <c r="I10" i="5"/>
  <c r="I49" i="3" l="1"/>
  <c r="J49" i="3" s="1"/>
  <c r="K49" i="3" s="1"/>
  <c r="I47" i="3"/>
  <c r="J47" i="3" s="1"/>
  <c r="K47" i="3" s="1"/>
  <c r="K35" i="6"/>
  <c r="I45" i="3" s="1"/>
  <c r="J45" i="3" s="1"/>
  <c r="K45" i="3" s="1"/>
  <c r="I9" i="5"/>
  <c r="F49" i="3" l="1"/>
  <c r="D49" i="3"/>
  <c r="I16" i="7"/>
  <c r="D42" i="3"/>
  <c r="B49" i="3"/>
  <c r="F43" i="3"/>
  <c r="F42" i="3"/>
  <c r="B42" i="3"/>
  <c r="D36" i="3"/>
  <c r="B36" i="3"/>
  <c r="I6" i="5"/>
  <c r="K65" i="6"/>
  <c r="K64" i="6"/>
  <c r="K66" i="6"/>
  <c r="K67" i="6"/>
  <c r="K13" i="6"/>
  <c r="K14" i="6"/>
  <c r="K15" i="6"/>
  <c r="K10" i="6"/>
  <c r="K9" i="6"/>
  <c r="K8" i="6"/>
  <c r="I7" i="7"/>
  <c r="E37" i="3" s="1"/>
  <c r="A4" i="7"/>
  <c r="A60" i="6"/>
  <c r="A4" i="6"/>
  <c r="A32" i="6" s="1"/>
  <c r="A32" i="3"/>
  <c r="K12" i="6" l="1"/>
  <c r="K11" i="6"/>
  <c r="K68" i="6"/>
  <c r="K69" i="6"/>
  <c r="H36" i="3"/>
  <c r="H44" i="3"/>
  <c r="K44" i="3" s="1"/>
  <c r="K7" i="6" l="1"/>
  <c r="I37" i="3" s="1"/>
  <c r="J37" i="3" s="1"/>
  <c r="I40" i="3" s="1"/>
  <c r="J40" i="3" s="1"/>
  <c r="K40" i="3" s="1"/>
  <c r="K63" i="6"/>
  <c r="I39" i="3" s="1"/>
  <c r="J39" i="3" s="1"/>
  <c r="K39" i="3" s="1"/>
  <c r="H42" i="3"/>
  <c r="K42" i="3" s="1"/>
  <c r="H43" i="3"/>
  <c r="K43" i="3" s="1"/>
  <c r="K36" i="3"/>
  <c r="A4" i="3"/>
  <c r="I38" i="3" l="1"/>
  <c r="J38" i="3" s="1"/>
  <c r="K38" i="3" s="1"/>
  <c r="K37" i="3"/>
  <c r="A3" i="5"/>
  <c r="J12" i="3" l="1"/>
  <c r="J14" i="3" s="1"/>
  <c r="I10" i="2"/>
  <c r="H8" i="3" l="1"/>
  <c r="H10" i="3" s="1"/>
  <c r="G10" i="2"/>
  <c r="K35" i="3" l="1"/>
  <c r="G7" i="2"/>
  <c r="D10" i="1" s="1"/>
  <c r="K7" i="3"/>
  <c r="I8" i="2"/>
  <c r="K10" i="2"/>
  <c r="D15" i="1" l="1"/>
  <c r="D20" i="1" s="1"/>
  <c r="D12" i="1"/>
  <c r="K6" i="2"/>
  <c r="D25" i="1"/>
  <c r="D21" i="1" l="1"/>
  <c r="D34" i="1" l="1"/>
  <c r="D35" i="1" s="1"/>
  <c r="D36" i="1" s="1"/>
  <c r="D37" i="1" s="1"/>
  <c r="D38" i="1" l="1"/>
  <c r="D39" i="1" s="1"/>
</calcChain>
</file>

<file path=xl/sharedStrings.xml><?xml version="1.0" encoding="utf-8"?>
<sst xmlns="http://schemas.openxmlformats.org/spreadsheetml/2006/main" count="319" uniqueCount="195">
  <si>
    <t>공 사 원 가 계 산 서</t>
  </si>
  <si>
    <t>(원 단위 절사)</t>
  </si>
  <si>
    <t>비      목</t>
  </si>
  <si>
    <t>구     분</t>
  </si>
  <si>
    <t>금     액(원)</t>
  </si>
  <si>
    <t>구성비(%)</t>
  </si>
  <si>
    <t>비    고</t>
  </si>
  <si>
    <t>순  공  사  원  가</t>
  </si>
  <si>
    <t>재료비</t>
  </si>
  <si>
    <t>직 접 재 료 비</t>
  </si>
  <si>
    <t>간 접 재 료 비</t>
  </si>
  <si>
    <t>작 업 설 부 산 물</t>
  </si>
  <si>
    <t>① 소    계</t>
  </si>
  <si>
    <t>인건비</t>
  </si>
  <si>
    <t>직 접 인 건 비</t>
  </si>
  <si>
    <t>간 접 인 건 비</t>
  </si>
  <si>
    <t>② 소    계</t>
  </si>
  <si>
    <t>경       비</t>
  </si>
  <si>
    <t>전     력     비</t>
  </si>
  <si>
    <t>수 도 광 열 비</t>
  </si>
  <si>
    <t>운   반   비</t>
  </si>
  <si>
    <t>연 구 개 발 비</t>
  </si>
  <si>
    <t>산  재  보  험</t>
  </si>
  <si>
    <t>인건비*3.8%</t>
  </si>
  <si>
    <t>고  용  보  험</t>
  </si>
  <si>
    <t>인*0.87%(7등급이하)</t>
  </si>
  <si>
    <t>보     험     료</t>
  </si>
  <si>
    <t>복 리 후 생 비</t>
  </si>
  <si>
    <t>외 주 가 공 비</t>
  </si>
  <si>
    <t>산업안전보건관리비</t>
  </si>
  <si>
    <t>(직재+직인)*3.09</t>
  </si>
  <si>
    <t>소  모  품  비</t>
  </si>
  <si>
    <t xml:space="preserve">   </t>
  </si>
  <si>
    <t>여비 교통 통신비</t>
  </si>
  <si>
    <t>세 금 과 공 과</t>
  </si>
  <si>
    <t>폐기물처리비</t>
  </si>
  <si>
    <t>도 서 인 쇄 비</t>
  </si>
  <si>
    <t>지 급 수 수 료</t>
  </si>
  <si>
    <t>보     상     비</t>
  </si>
  <si>
    <t>근로자퇴직공제부금</t>
  </si>
  <si>
    <t>③ 소    계</t>
  </si>
  <si>
    <t>일  반  관  리  비</t>
  </si>
  <si>
    <t>(재+인+경)*4.7%</t>
  </si>
  <si>
    <t>이                 윤</t>
  </si>
  <si>
    <t>합                 계</t>
  </si>
  <si>
    <t>재+인+경+일+이</t>
  </si>
  <si>
    <t>부  가  가  치  세</t>
  </si>
  <si>
    <t>총      원      가</t>
  </si>
  <si>
    <t xml:space="preserve"> 금액 집계표</t>
    <phoneticPr fontId="10" type="noConversion"/>
  </si>
  <si>
    <t>(원 단위 절사)</t>
    <phoneticPr fontId="10" type="noConversion"/>
  </si>
  <si>
    <t>식</t>
    <phoneticPr fontId="10" type="noConversion"/>
  </si>
  <si>
    <t xml:space="preserve">내 역 서 </t>
    <phoneticPr fontId="10" type="noConversion"/>
  </si>
  <si>
    <t>합       계</t>
    <phoneticPr fontId="10" type="noConversion"/>
  </si>
  <si>
    <t>시 장 조 사 서</t>
    <phoneticPr fontId="10" type="noConversion"/>
  </si>
  <si>
    <t>합       계</t>
    <phoneticPr fontId="10" type="noConversion"/>
  </si>
  <si>
    <t>(원 단위 절사)</t>
    <phoneticPr fontId="10" type="noConversion"/>
  </si>
  <si>
    <t>번호</t>
    <phoneticPr fontId="10" type="noConversion"/>
  </si>
  <si>
    <t>제 작 명</t>
    <phoneticPr fontId="10" type="noConversion"/>
  </si>
  <si>
    <t>규격</t>
    <phoneticPr fontId="10" type="noConversion"/>
  </si>
  <si>
    <t>수량</t>
    <phoneticPr fontId="10" type="noConversion"/>
  </si>
  <si>
    <t>단위</t>
    <phoneticPr fontId="10" type="noConversion"/>
  </si>
  <si>
    <t>재 료 비</t>
    <phoneticPr fontId="10" type="noConversion"/>
  </si>
  <si>
    <t>인 건 비</t>
    <phoneticPr fontId="10" type="noConversion"/>
  </si>
  <si>
    <t>계</t>
    <phoneticPr fontId="10" type="noConversion"/>
  </si>
  <si>
    <t>비 고</t>
    <phoneticPr fontId="10" type="noConversion"/>
  </si>
  <si>
    <t>재료비 소계</t>
    <phoneticPr fontId="10" type="noConversion"/>
  </si>
  <si>
    <t>노무비 소계</t>
    <phoneticPr fontId="10" type="noConversion"/>
  </si>
  <si>
    <t>품    명</t>
    <phoneticPr fontId="10" type="noConversion"/>
  </si>
  <si>
    <t>규  격</t>
    <phoneticPr fontId="10" type="noConversion"/>
  </si>
  <si>
    <t>단  가</t>
    <phoneticPr fontId="10" type="noConversion"/>
  </si>
  <si>
    <t>금 액</t>
    <phoneticPr fontId="10" type="noConversion"/>
  </si>
  <si>
    <t>단 가</t>
    <phoneticPr fontId="10" type="noConversion"/>
  </si>
  <si>
    <t>규    격</t>
    <phoneticPr fontId="10" type="noConversion"/>
  </si>
  <si>
    <t>물가정보</t>
    <phoneticPr fontId="10" type="noConversion"/>
  </si>
  <si>
    <t>시 중 가 (1)</t>
    <phoneticPr fontId="10" type="noConversion"/>
  </si>
  <si>
    <t>시 중 가 (2)</t>
    <phoneticPr fontId="10" type="noConversion"/>
  </si>
  <si>
    <t>설계반영       금    액</t>
    <phoneticPr fontId="10" type="noConversion"/>
  </si>
  <si>
    <t>비    고</t>
    <phoneticPr fontId="10" type="noConversion"/>
  </si>
  <si>
    <t>연 락 처</t>
    <phoneticPr fontId="10" type="noConversion"/>
  </si>
  <si>
    <t>합       계</t>
    <phoneticPr fontId="10" type="noConversion"/>
  </si>
  <si>
    <t>재  료  비</t>
    <phoneticPr fontId="10" type="noConversion"/>
  </si>
  <si>
    <t>식</t>
    <phoneticPr fontId="10" type="noConversion"/>
  </si>
  <si>
    <t>소       계</t>
    <phoneticPr fontId="10" type="noConversion"/>
  </si>
  <si>
    <t>인  건  비</t>
    <phoneticPr fontId="10" type="noConversion"/>
  </si>
  <si>
    <t>재+인+경</t>
    <phoneticPr fontId="9" type="noConversion"/>
  </si>
  <si>
    <t>(인+경+일)*15% 이내</t>
    <phoneticPr fontId="9" type="noConversion"/>
  </si>
  <si>
    <t>재료 및 인건비</t>
    <phoneticPr fontId="10" type="noConversion"/>
  </si>
  <si>
    <t>단위</t>
    <phoneticPr fontId="9" type="noConversion"/>
  </si>
  <si>
    <t>kg</t>
    <phoneticPr fontId="9" type="noConversion"/>
  </si>
  <si>
    <t>단위/무게</t>
    <phoneticPr fontId="9" type="noConversion"/>
  </si>
  <si>
    <t>용접봉</t>
    <phoneticPr fontId="9" type="noConversion"/>
  </si>
  <si>
    <t>kg</t>
    <phoneticPr fontId="9" type="noConversion"/>
  </si>
  <si>
    <t>산소</t>
    <phoneticPr fontId="9" type="noConversion"/>
  </si>
  <si>
    <t>아세틸렌</t>
    <phoneticPr fontId="9" type="noConversion"/>
  </si>
  <si>
    <t>철공</t>
    <phoneticPr fontId="9" type="noConversion"/>
  </si>
  <si>
    <t>보통인부</t>
    <phoneticPr fontId="9" type="noConversion"/>
  </si>
  <si>
    <t>용접공</t>
    <phoneticPr fontId="9" type="noConversion"/>
  </si>
  <si>
    <t>특별인부</t>
    <phoneticPr fontId="9" type="noConversion"/>
  </si>
  <si>
    <t>L</t>
    <phoneticPr fontId="9" type="noConversion"/>
  </si>
  <si>
    <t>인</t>
    <phoneticPr fontId="9" type="noConversion"/>
  </si>
  <si>
    <t>인</t>
    <phoneticPr fontId="9" type="noConversion"/>
  </si>
  <si>
    <t>공구손료</t>
    <phoneticPr fontId="9" type="noConversion"/>
  </si>
  <si>
    <t>인건비의 3%</t>
    <phoneticPr fontId="9" type="noConversion"/>
  </si>
  <si>
    <t>%</t>
    <phoneticPr fontId="9" type="noConversion"/>
  </si>
  <si>
    <r>
      <t xml:space="preserve">   본 품은 소운반이 포함된 것이고 설치를 위한 </t>
    </r>
    <r>
      <rPr>
        <b/>
        <sz val="9"/>
        <rFont val="굴림체"/>
        <family val="3"/>
        <charset val="129"/>
      </rPr>
      <t>분해 및 해체 작업은 본 품의 30%를 적용한다</t>
    </r>
    <r>
      <rPr>
        <sz val="9"/>
        <rFont val="굴림체"/>
        <family val="3"/>
        <charset val="129"/>
      </rPr>
      <t>.</t>
    </r>
    <phoneticPr fontId="9" type="noConversion"/>
  </si>
  <si>
    <t>신너</t>
    <phoneticPr fontId="9" type="noConversion"/>
  </si>
  <si>
    <t>잡재료비</t>
    <phoneticPr fontId="9" type="noConversion"/>
  </si>
  <si>
    <t>도장공</t>
    <phoneticPr fontId="9" type="noConversion"/>
  </si>
  <si>
    <t>보통인부</t>
    <phoneticPr fontId="9" type="noConversion"/>
  </si>
  <si>
    <t>KSM-6030(검은색 무광)</t>
    <phoneticPr fontId="9" type="noConversion"/>
  </si>
  <si>
    <t>재료비의 3%</t>
    <phoneticPr fontId="9" type="noConversion"/>
  </si>
  <si>
    <t>%</t>
    <phoneticPr fontId="9" type="noConversion"/>
  </si>
  <si>
    <t>L</t>
    <phoneticPr fontId="9" type="noConversion"/>
  </si>
  <si>
    <t>인</t>
    <phoneticPr fontId="9" type="noConversion"/>
  </si>
  <si>
    <t>적산정보
491쪽
적용</t>
    <phoneticPr fontId="9" type="noConversion"/>
  </si>
  <si>
    <t>설계물량
단위/m</t>
    <phoneticPr fontId="10" type="noConversion"/>
  </si>
  <si>
    <t>설계무게
단위/kg</t>
    <phoneticPr fontId="10" type="noConversion"/>
  </si>
  <si>
    <t>kg</t>
    <phoneticPr fontId="9" type="noConversion"/>
  </si>
  <si>
    <t>m</t>
    <phoneticPr fontId="9" type="noConversion"/>
  </si>
  <si>
    <t>ton</t>
    <phoneticPr fontId="9" type="noConversion"/>
  </si>
  <si>
    <t>일위대가(잡철물 제작 설치 TON 당 단가)</t>
    <phoneticPr fontId="10" type="noConversion"/>
  </si>
  <si>
    <r>
      <rPr>
        <b/>
        <sz val="9"/>
        <rFont val="굴림체"/>
        <family val="3"/>
        <charset val="129"/>
      </rPr>
      <t>※</t>
    </r>
    <r>
      <rPr>
        <sz val="9"/>
        <rFont val="굴림체"/>
        <family val="3"/>
        <charset val="129"/>
      </rPr>
      <t xml:space="preserve"> 본 품은 일반 철재류의 잡철물 제작 설치에 대한 일반적인 기준이며 주자재(철판, 앵글, 파이프 등)는 별도 계상.</t>
    </r>
    <phoneticPr fontId="9" type="noConversion"/>
  </si>
  <si>
    <t>잡철물 제작 설치</t>
    <phoneticPr fontId="9" type="noConversion"/>
  </si>
  <si>
    <t>국립극단 서계동
보수공사</t>
    <phoneticPr fontId="9" type="noConversion"/>
  </si>
  <si>
    <t>설계물량 산출 근거서</t>
    <phoneticPr fontId="10" type="noConversion"/>
  </si>
  <si>
    <t>만 단위 절사</t>
    <phoneticPr fontId="9" type="noConversion"/>
  </si>
  <si>
    <t>직재의 10%</t>
    <phoneticPr fontId="9" type="noConversion"/>
  </si>
  <si>
    <t>고소작업</t>
    <phoneticPr fontId="9" type="noConversion"/>
  </si>
  <si>
    <t>할증</t>
    <phoneticPr fontId="9" type="noConversion"/>
  </si>
  <si>
    <t>%</t>
    <phoneticPr fontId="9" type="noConversion"/>
  </si>
  <si>
    <t>적산정보
476쪽
적용</t>
    <phoneticPr fontId="9" type="noConversion"/>
  </si>
  <si>
    <r>
      <t xml:space="preserve">   본 품은 간단구조를 기준으로 한 것이으로 용접개소, 형상, 경량철재 등에 따라 재료 및 품을 가산한다. </t>
    </r>
    <r>
      <rPr>
        <b/>
        <sz val="9"/>
        <rFont val="굴림체"/>
        <family val="3"/>
        <charset val="129"/>
      </rPr>
      <t>간단구조 : 100%, 보통구조 : 120%, 복잡구조 : 140%</t>
    </r>
    <phoneticPr fontId="9" type="noConversion"/>
  </si>
  <si>
    <t>공 사 명 : 국립극단 백장극장 무대바닥 보수공사</t>
    <phoneticPr fontId="9" type="noConversion"/>
  </si>
  <si>
    <t>구조용각관(흑관)</t>
    <phoneticPr fontId="9" type="noConversion"/>
  </si>
  <si>
    <t>보통합판(준내수)</t>
    <phoneticPr fontId="9" type="noConversion"/>
  </si>
  <si>
    <t>15mm(1220*2440)</t>
    <phoneticPr fontId="9" type="noConversion"/>
  </si>
  <si>
    <t>고무판(일반고무판)</t>
    <phoneticPr fontId="9" type="noConversion"/>
  </si>
  <si>
    <t>일반 표준형 조절좌</t>
    <phoneticPr fontId="9" type="noConversion"/>
  </si>
  <si>
    <t>M12×1.75,200mm,223mm</t>
    <phoneticPr fontId="9" type="noConversion"/>
  </si>
  <si>
    <t>국립극단 백장극장 무대바닥 보수공사</t>
    <phoneticPr fontId="10" type="noConversion"/>
  </si>
  <si>
    <t xml:space="preserve">                      조 사 자 : 최 슬 기</t>
    <phoneticPr fontId="10" type="noConversion"/>
  </si>
  <si>
    <t>무대바닥틀 설치</t>
    <phoneticPr fontId="9" type="noConversion"/>
  </si>
  <si>
    <t>상판 설치</t>
    <phoneticPr fontId="9" type="noConversion"/>
  </si>
  <si>
    <t>㎡</t>
  </si>
  <si>
    <t>고무판 설치</t>
    <phoneticPr fontId="9" type="noConversion"/>
  </si>
  <si>
    <t>상판 설치</t>
    <phoneticPr fontId="9" type="noConversion"/>
  </si>
  <si>
    <t>상판 설치 마감 부자재</t>
    <phoneticPr fontId="9" type="noConversion"/>
  </si>
  <si>
    <t>피스 및 기타 잡자재</t>
    <phoneticPr fontId="9" type="noConversion"/>
  </si>
  <si>
    <t>공사면적</t>
    <phoneticPr fontId="9" type="noConversion"/>
  </si>
  <si>
    <t>상판 도장(2회)</t>
    <phoneticPr fontId="9" type="noConversion"/>
  </si>
  <si>
    <r>
      <t xml:space="preserve">   본 품은 바닥틀 제작 이므로 비계공은 삭제 적용한다.</t>
    </r>
    <r>
      <rPr>
        <sz val="9"/>
        <rFont val="굴림체"/>
        <family val="3"/>
        <charset val="129"/>
      </rPr>
      <t/>
    </r>
    <phoneticPr fontId="9" type="noConversion"/>
  </si>
  <si>
    <t>기타 잡자재</t>
    <phoneticPr fontId="9" type="noConversion"/>
  </si>
  <si>
    <t>m</t>
    <phoneticPr fontId="9" type="noConversion"/>
  </si>
  <si>
    <t>장</t>
    <phoneticPr fontId="9" type="noConversion"/>
  </si>
  <si>
    <t>장</t>
    <phoneticPr fontId="9" type="noConversion"/>
  </si>
  <si>
    <t>기존 바닥 철거</t>
    <phoneticPr fontId="9" type="noConversion"/>
  </si>
  <si>
    <t>%</t>
    <phoneticPr fontId="9" type="noConversion"/>
  </si>
  <si>
    <t>잡자재의 무게는 일괄 200kg 으로 적용</t>
    <phoneticPr fontId="9" type="noConversion"/>
  </si>
  <si>
    <t>kg</t>
    <phoneticPr fontId="9" type="noConversion"/>
  </si>
  <si>
    <t>상판 널 설치</t>
    <phoneticPr fontId="9" type="noConversion"/>
  </si>
  <si>
    <t>공구손료</t>
    <phoneticPr fontId="9" type="noConversion"/>
  </si>
  <si>
    <t>인건비의</t>
    <phoneticPr fontId="9" type="noConversion"/>
  </si>
  <si>
    <t>건축목공</t>
    <phoneticPr fontId="9" type="noConversion"/>
  </si>
  <si>
    <t>인</t>
    <phoneticPr fontId="9" type="noConversion"/>
  </si>
  <si>
    <t>보통인부</t>
    <phoneticPr fontId="9" type="noConversion"/>
  </si>
  <si>
    <t>페인트</t>
    <phoneticPr fontId="9" type="noConversion"/>
  </si>
  <si>
    <r>
      <rPr>
        <b/>
        <sz val="9"/>
        <rFont val="굴림체"/>
        <family val="3"/>
        <charset val="129"/>
      </rPr>
      <t>※</t>
    </r>
    <r>
      <rPr>
        <sz val="9"/>
        <rFont val="굴림체"/>
        <family val="3"/>
        <charset val="129"/>
      </rPr>
      <t xml:space="preserve"> 본 품은 목재면에 페인트를 붓으로</t>
    </r>
    <r>
      <rPr>
        <b/>
        <sz val="9"/>
        <rFont val="굴림체"/>
        <family val="3"/>
        <charset val="129"/>
      </rPr>
      <t xml:space="preserve"> 1회 칠하는 기준이다.</t>
    </r>
    <phoneticPr fontId="9" type="noConversion"/>
  </si>
  <si>
    <t>※ 국립극단 백장극장 무대바닥 보수공사에 있어 주재료인 구조용각관, 보통합판, 고무판, 일반 표준형 조절좌는 물가정보 및 시장조사를 실시하였고 기타 앵글 및 부자재는 공장 가공등을 감안하여 잡자재로 분류하였고 잡자재는 전체 재료비에서 간접재료비로 10%의 구성비로 계상하였음.</t>
    <phoneticPr fontId="9" type="noConversion"/>
  </si>
  <si>
    <r>
      <rPr>
        <b/>
        <sz val="9"/>
        <rFont val="굴림체"/>
        <family val="3"/>
        <charset val="129"/>
      </rPr>
      <t>※</t>
    </r>
    <r>
      <rPr>
        <sz val="9"/>
        <rFont val="굴림체"/>
        <family val="3"/>
        <charset val="129"/>
      </rPr>
      <t xml:space="preserve"> 본 품은 마루틀 절재 장선 위에 합판 깔기를 기준으로 한 것이다.</t>
    </r>
    <phoneticPr fontId="9" type="noConversion"/>
  </si>
  <si>
    <r>
      <t xml:space="preserve">일위대가(목공사 마루 바탕(합판) 설치 </t>
    </r>
    <r>
      <rPr>
        <b/>
        <sz val="18"/>
        <rFont val="굴림"/>
        <family val="3"/>
        <charset val="129"/>
      </rPr>
      <t>㎡</t>
    </r>
    <r>
      <rPr>
        <b/>
        <sz val="16.2"/>
        <rFont val="굴림체"/>
        <family val="3"/>
        <charset val="129"/>
      </rPr>
      <t xml:space="preserve"> 당가</t>
    </r>
    <r>
      <rPr>
        <b/>
        <sz val="18"/>
        <rFont val="굴림체"/>
        <family val="3"/>
        <charset val="129"/>
      </rPr>
      <t>)</t>
    </r>
    <phoneticPr fontId="10" type="noConversion"/>
  </si>
  <si>
    <t>㎡</t>
    <phoneticPr fontId="9" type="noConversion"/>
  </si>
  <si>
    <t>바닥 설치 면적</t>
    <phoneticPr fontId="9" type="noConversion"/>
  </si>
  <si>
    <t>철재면 도장</t>
    <phoneticPr fontId="9" type="noConversion"/>
  </si>
  <si>
    <t>객석 끝부분 보강</t>
    <phoneticPr fontId="9" type="noConversion"/>
  </si>
  <si>
    <t>설치비의</t>
    <phoneticPr fontId="9" type="noConversion"/>
  </si>
  <si>
    <t>2회칠</t>
    <phoneticPr fontId="9" type="noConversion"/>
  </si>
  <si>
    <t>방염페인트</t>
    <phoneticPr fontId="9" type="noConversion"/>
  </si>
  <si>
    <t>투명 무광 18L</t>
    <phoneticPr fontId="9" type="noConversion"/>
  </si>
  <si>
    <t>R/L단가
종합물가정보Ⅱ-880쪽</t>
    <phoneticPr fontId="9" type="noConversion"/>
  </si>
  <si>
    <t>종합물가정보Ⅱ-260쪽</t>
    <phoneticPr fontId="9" type="noConversion"/>
  </si>
  <si>
    <t>방염 페인트</t>
    <phoneticPr fontId="9" type="noConversion"/>
  </si>
  <si>
    <r>
      <t xml:space="preserve">일위대가(페인트 칠 </t>
    </r>
    <r>
      <rPr>
        <b/>
        <sz val="18"/>
        <rFont val="맑은 고딕"/>
        <family val="3"/>
        <charset val="129"/>
      </rPr>
      <t>㎡</t>
    </r>
    <r>
      <rPr>
        <b/>
        <sz val="16.2"/>
        <rFont val="굴림체"/>
        <family val="3"/>
        <charset val="129"/>
      </rPr>
      <t xml:space="preserve"> 당 단가</t>
    </r>
    <r>
      <rPr>
        <b/>
        <sz val="18"/>
        <rFont val="굴림체"/>
        <family val="3"/>
        <charset val="129"/>
      </rPr>
      <t>)</t>
    </r>
    <phoneticPr fontId="10" type="noConversion"/>
  </si>
  <si>
    <r>
      <t xml:space="preserve">일위대가(페인트 칠 </t>
    </r>
    <r>
      <rPr>
        <b/>
        <sz val="18"/>
        <rFont val="맑은 고딕"/>
        <family val="3"/>
        <charset val="129"/>
      </rPr>
      <t>㎡</t>
    </r>
    <r>
      <rPr>
        <b/>
        <sz val="16.2"/>
        <rFont val="굴림체"/>
        <family val="3"/>
        <charset val="129"/>
      </rPr>
      <t xml:space="preserve"> 당 단가, 페인트가 내역에 포함된 경우</t>
    </r>
    <r>
      <rPr>
        <b/>
        <sz val="18"/>
        <rFont val="굴림체"/>
        <family val="3"/>
        <charset val="129"/>
      </rPr>
      <t>)</t>
    </r>
    <phoneticPr fontId="10" type="noConversion"/>
  </si>
  <si>
    <t>통</t>
    <phoneticPr fontId="9" type="noConversion"/>
  </si>
  <si>
    <t>폐기물 중량 4ton
톤당 단가 127,483원</t>
    <phoneticPr fontId="9" type="noConversion"/>
  </si>
  <si>
    <t>잡자재의 무게는 일괄 100kg 으로 적용</t>
    <phoneticPr fontId="9" type="noConversion"/>
  </si>
  <si>
    <t>합판 방염 도장</t>
    <phoneticPr fontId="9" type="noConversion"/>
  </si>
  <si>
    <t>8.5mm(1220*2440)</t>
    <phoneticPr fontId="9" type="noConversion"/>
  </si>
  <si>
    <t>m/단가
종합물가정보
91쪽</t>
    <phoneticPr fontId="9" type="noConversion"/>
  </si>
  <si>
    <t>50mm×50㎜,1.8t
1.8t의 해당품목이 없음으로 1.4t와 2.1t의 평균단가로 계상함.</t>
    <phoneticPr fontId="9" type="noConversion"/>
  </si>
  <si>
    <t>8.5mm(1220*2440)</t>
    <phoneticPr fontId="9" type="noConversion"/>
  </si>
  <si>
    <t>1,200W×2.4T×15m</t>
    <phoneticPr fontId="9" type="noConversion"/>
  </si>
  <si>
    <t>50mm*50㎜*1.8t</t>
    <phoneticPr fontId="9" type="noConversion"/>
  </si>
  <si>
    <t>공사기간 : 2018년 10월 1일 부터 10월 27일 까지</t>
    <phoneticPr fontId="9" type="noConversion"/>
  </si>
  <si>
    <t xml:space="preserve">                      조 사 일 : 2018년 7월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</si>
</sst>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176" formatCode="#,##0;[Red]#,##0"/>
    <numFmt numFmtId="177" formatCode="0.0%"/>
    <numFmt numFmtId="178" formatCode="#,##0_ "/>
    <numFmt numFmtId="179" formatCode="#,##0.000_ "/>
    <numFmt numFmtId="180" formatCode="#,##0_);[Red]\(#,##0\)"/>
    <numFmt numFmtId="181" formatCode="#,##0.000_);[Red]\(#,##0.000\)"/>
    <numFmt numFmtId="182" formatCode="#,##0.00_ "/>
    <numFmt numFmtId="183" formatCode="0_);[Red]\(0\)"/>
    <numFmt numFmtId="184" formatCode="#,##0.00;[Red]#,##0.00"/>
    <numFmt numFmtId="185" formatCode="0.000_);[Red]\(0.000\)"/>
  </numFmts>
  <fonts count="24" x14ac:knownFonts="1">
    <font>
      <sz val="11"/>
      <color theme="1"/>
      <name val="굴림"/>
      <family val="2"/>
      <charset val="129"/>
    </font>
    <font>
      <sz val="11"/>
      <name val="돋움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b/>
      <sz val="11"/>
      <name val="굴림체"/>
      <family val="3"/>
      <charset val="129"/>
    </font>
    <font>
      <b/>
      <sz val="10"/>
      <color rgb="FFFF0000"/>
      <name val="굴림체"/>
      <family val="3"/>
      <charset val="129"/>
    </font>
    <font>
      <sz val="12"/>
      <name val="굴림체"/>
      <family val="3"/>
      <charset val="129"/>
    </font>
    <font>
      <b/>
      <sz val="12"/>
      <name val="굴림체"/>
      <family val="3"/>
      <charset val="129"/>
    </font>
    <font>
      <b/>
      <sz val="18"/>
      <name val="굴림체"/>
      <family val="3"/>
      <charset val="129"/>
    </font>
    <font>
      <sz val="8"/>
      <name val="굴림"/>
      <family val="2"/>
      <charset val="129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b/>
      <sz val="14"/>
      <name val="굴림체"/>
      <family val="3"/>
      <charset val="129"/>
    </font>
    <font>
      <sz val="14"/>
      <name val="굴림체"/>
      <family val="3"/>
      <charset val="129"/>
    </font>
    <font>
      <sz val="13"/>
      <name val="굴림체"/>
      <family val="3"/>
      <charset val="129"/>
    </font>
    <font>
      <b/>
      <sz val="10"/>
      <name val="굴림체"/>
      <family val="3"/>
      <charset val="129"/>
    </font>
    <font>
      <b/>
      <sz val="9"/>
      <name val="굴림체"/>
      <family val="3"/>
      <charset val="129"/>
    </font>
    <font>
      <sz val="10"/>
      <color indexed="63"/>
      <name val="굴림체"/>
      <family val="3"/>
      <charset val="129"/>
    </font>
    <font>
      <b/>
      <sz val="18"/>
      <name val="맑은 고딕"/>
      <family val="3"/>
      <charset val="129"/>
    </font>
    <font>
      <b/>
      <sz val="16.2"/>
      <name val="굴림체"/>
      <family val="3"/>
      <charset val="129"/>
    </font>
    <font>
      <b/>
      <sz val="18"/>
      <name val="굴림"/>
      <family val="3"/>
      <charset val="129"/>
    </font>
    <font>
      <sz val="9"/>
      <name val="굴림"/>
      <family val="3"/>
      <charset val="129"/>
    </font>
    <font>
      <sz val="10"/>
      <name val="굴림"/>
      <family val="3"/>
      <charset val="129"/>
    </font>
    <font>
      <sz val="8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left" vertical="center"/>
    </xf>
    <xf numFmtId="0" fontId="6" fillId="0" borderId="2" xfId="1" applyFont="1" applyBorder="1" applyAlignment="1">
      <alignment vertical="center"/>
    </xf>
    <xf numFmtId="0" fontId="6" fillId="0" borderId="2" xfId="1" applyFont="1" applyBorder="1" applyAlignment="1">
      <alignment horizontal="left" vertical="center"/>
    </xf>
    <xf numFmtId="0" fontId="2" fillId="0" borderId="2" xfId="1" applyFont="1" applyBorder="1" applyAlignment="1">
      <alignment horizontal="right" vertical="center"/>
    </xf>
    <xf numFmtId="177" fontId="3" fillId="0" borderId="1" xfId="1" applyNumberFormat="1" applyFont="1" applyBorder="1" applyAlignment="1">
      <alignment horizontal="center" vertical="center"/>
    </xf>
    <xf numFmtId="9" fontId="3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right" vertical="center"/>
    </xf>
    <xf numFmtId="9" fontId="4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16" fillId="0" borderId="1" xfId="0" applyNumberFormat="1" applyFont="1" applyBorder="1" applyAlignment="1">
      <alignment horizontal="right" vertical="center"/>
    </xf>
    <xf numFmtId="17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80" fontId="2" fillId="0" borderId="1" xfId="0" applyNumberFormat="1" applyFont="1" applyBorder="1" applyAlignment="1">
      <alignment horizontal="center" vertical="center"/>
    </xf>
    <xf numFmtId="176" fontId="16" fillId="0" borderId="0" xfId="0" applyNumberFormat="1" applyFont="1">
      <alignment vertical="center"/>
    </xf>
    <xf numFmtId="181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horizontal="right" vertical="center"/>
    </xf>
    <xf numFmtId="176" fontId="15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8" fontId="15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vertical="center"/>
    </xf>
    <xf numFmtId="178" fontId="11" fillId="0" borderId="1" xfId="0" applyNumberFormat="1" applyFont="1" applyBorder="1" applyAlignment="1">
      <alignment vertical="center"/>
    </xf>
    <xf numFmtId="0" fontId="1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0" fontId="11" fillId="0" borderId="1" xfId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3" fontId="17" fillId="0" borderId="1" xfId="1" applyNumberFormat="1" applyFont="1" applyBorder="1">
      <alignment vertical="center"/>
    </xf>
    <xf numFmtId="0" fontId="11" fillId="0" borderId="1" xfId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textRotation="255"/>
    </xf>
    <xf numFmtId="0" fontId="16" fillId="0" borderId="1" xfId="0" applyFont="1" applyBorder="1" applyAlignment="1">
      <alignment horizontal="center" vertical="center"/>
    </xf>
    <xf numFmtId="176" fontId="11" fillId="2" borderId="1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82" fontId="11" fillId="0" borderId="1" xfId="0" applyNumberFormat="1" applyFont="1" applyBorder="1" applyAlignment="1">
      <alignment horizontal="center" vertical="center"/>
    </xf>
    <xf numFmtId="182" fontId="2" fillId="0" borderId="1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80" fontId="2" fillId="0" borderId="7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right" vertical="center"/>
    </xf>
    <xf numFmtId="176" fontId="16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3" fontId="2" fillId="0" borderId="1" xfId="0" applyNumberFormat="1" applyFont="1" applyBorder="1" applyAlignment="1">
      <alignment horizontal="center" vertical="center" wrapText="1"/>
    </xf>
    <xf numFmtId="184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76" fontId="15" fillId="0" borderId="6" xfId="0" applyNumberFormat="1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176" fontId="11" fillId="2" borderId="5" xfId="0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11" fillId="0" borderId="1" xfId="0" applyNumberFormat="1" applyFont="1" applyBorder="1" applyAlignment="1">
      <alignment horizontal="center" vertical="center" wrapText="1"/>
    </xf>
    <xf numFmtId="185" fontId="2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82" fontId="22" fillId="0" borderId="1" xfId="0" applyNumberFormat="1" applyFont="1" applyBorder="1" applyAlignment="1">
      <alignment horizontal="center" vertical="center"/>
    </xf>
    <xf numFmtId="0" fontId="23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178" fontId="11" fillId="2" borderId="1" xfId="0" applyNumberFormat="1" applyFont="1" applyFill="1" applyBorder="1" applyAlignment="1">
      <alignment vertical="center"/>
    </xf>
    <xf numFmtId="0" fontId="11" fillId="2" borderId="5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178" fontId="11" fillId="0" borderId="1" xfId="0" applyNumberFormat="1" applyFont="1" applyFill="1" applyBorder="1" applyAlignment="1">
      <alignment horizontal="right" vertical="center"/>
    </xf>
    <xf numFmtId="178" fontId="11" fillId="2" borderId="5" xfId="0" applyNumberFormat="1" applyFont="1" applyFill="1" applyBorder="1" applyAlignment="1">
      <alignment horizontal="right" vertical="center"/>
    </xf>
    <xf numFmtId="176" fontId="11" fillId="2" borderId="8" xfId="0" applyNumberFormat="1" applyFont="1" applyFill="1" applyBorder="1" applyAlignment="1">
      <alignment vertical="center"/>
    </xf>
    <xf numFmtId="178" fontId="11" fillId="2" borderId="4" xfId="0" applyNumberFormat="1" applyFont="1" applyFill="1" applyBorder="1" applyAlignment="1">
      <alignment horizontal="right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vertical="center" textRotation="255" wrapText="1"/>
    </xf>
    <xf numFmtId="0" fontId="7" fillId="0" borderId="8" xfId="1" applyFont="1" applyBorder="1" applyAlignment="1">
      <alignment vertical="center" textRotation="255" wrapText="1"/>
    </xf>
    <xf numFmtId="0" fontId="3" fillId="0" borderId="8" xfId="1" applyFont="1" applyBorder="1" applyAlignment="1">
      <alignment vertical="center" textRotation="255"/>
    </xf>
    <xf numFmtId="0" fontId="3" fillId="0" borderId="4" xfId="1" applyFont="1" applyBorder="1" applyAlignment="1">
      <alignment vertical="center" textRotation="255"/>
    </xf>
    <xf numFmtId="0" fontId="4" fillId="0" borderId="5" xfId="1" applyFont="1" applyBorder="1" applyAlignment="1">
      <alignment vertical="center" textRotation="255" wrapText="1"/>
    </xf>
    <xf numFmtId="0" fontId="4" fillId="0" borderId="8" xfId="1" applyFont="1" applyBorder="1" applyAlignment="1">
      <alignment vertical="center" textRotation="255" wrapText="1"/>
    </xf>
    <xf numFmtId="0" fontId="4" fillId="0" borderId="4" xfId="1" applyFont="1" applyBorder="1" applyAlignment="1">
      <alignment vertical="center" textRotation="255" wrapText="1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176" fontId="7" fillId="0" borderId="6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6" fontId="14" fillId="0" borderId="6" xfId="0" applyNumberFormat="1" applyFont="1" applyBorder="1" applyAlignment="1">
      <alignment horizontal="right" vertical="center"/>
    </xf>
    <xf numFmtId="176" fontId="14" fillId="0" borderId="3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 indent="1"/>
    </xf>
    <xf numFmtId="0" fontId="15" fillId="0" borderId="0" xfId="0" applyFont="1" applyBorder="1" applyAlignment="1">
      <alignment horizontal="left" vertical="center" wrapText="1" inden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</cellXfs>
  <cellStyles count="3">
    <cellStyle name="쉼표 [0] 2" xfId="2"/>
    <cellStyle name="표준" xfId="0" builtinId="0"/>
    <cellStyle name="표준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tabSelected="1" view="pageBreakPreview" zoomScale="90" zoomScaleNormal="100" zoomScaleSheetLayoutView="90" workbookViewId="0">
      <selection sqref="A1:F2"/>
    </sheetView>
  </sheetViews>
  <sheetFormatPr defaultRowHeight="13.5" x14ac:dyDescent="0.15"/>
  <cols>
    <col min="1" max="2" width="9.875" customWidth="1"/>
    <col min="3" max="4" width="18.625" customWidth="1"/>
    <col min="5" max="5" width="10.625" customWidth="1"/>
    <col min="6" max="6" width="20" customWidth="1"/>
  </cols>
  <sheetData>
    <row r="1" spans="1:6" ht="18" customHeight="1" x14ac:dyDescent="0.15">
      <c r="A1" s="131" t="s">
        <v>0</v>
      </c>
      <c r="B1" s="131"/>
      <c r="C1" s="131"/>
      <c r="D1" s="131"/>
      <c r="E1" s="131"/>
      <c r="F1" s="131"/>
    </row>
    <row r="2" spans="1:6" ht="18" customHeight="1" x14ac:dyDescent="0.15">
      <c r="A2" s="131"/>
      <c r="B2" s="131"/>
      <c r="C2" s="131"/>
      <c r="D2" s="131"/>
      <c r="E2" s="131"/>
      <c r="F2" s="131"/>
    </row>
    <row r="3" spans="1:6" ht="15" customHeight="1" x14ac:dyDescent="0.15">
      <c r="A3" s="137"/>
      <c r="B3" s="132"/>
      <c r="C3" s="132"/>
      <c r="D3" s="132"/>
      <c r="E3" s="132"/>
      <c r="F3" s="132"/>
    </row>
    <row r="4" spans="1:6" ht="18.95" customHeight="1" x14ac:dyDescent="0.15">
      <c r="A4" s="132" t="s">
        <v>132</v>
      </c>
      <c r="B4" s="132"/>
      <c r="C4" s="132"/>
      <c r="D4" s="132"/>
      <c r="E4" s="132"/>
      <c r="F4" s="132"/>
    </row>
    <row r="5" spans="1:6" ht="18.95" customHeight="1" x14ac:dyDescent="0.15">
      <c r="A5" s="132" t="s">
        <v>193</v>
      </c>
      <c r="B5" s="132"/>
      <c r="C5" s="132"/>
      <c r="D5" s="132"/>
      <c r="E5" s="138"/>
      <c r="F5" s="138"/>
    </row>
    <row r="6" spans="1:6" ht="15" customHeight="1" x14ac:dyDescent="0.15">
      <c r="A6" s="132"/>
      <c r="B6" s="132"/>
      <c r="C6" s="132"/>
      <c r="D6" s="132"/>
      <c r="E6" s="3"/>
      <c r="F6" s="3"/>
    </row>
    <row r="7" spans="1:6" ht="18.95" customHeight="1" x14ac:dyDescent="0.15">
      <c r="A7" s="4"/>
      <c r="B7" s="4"/>
      <c r="C7" s="4"/>
      <c r="D7" s="4"/>
      <c r="E7" s="5"/>
      <c r="F7" s="6" t="s">
        <v>1</v>
      </c>
    </row>
    <row r="8" spans="1:6" ht="18.95" customHeight="1" x14ac:dyDescent="0.15">
      <c r="A8" s="133" t="s">
        <v>2</v>
      </c>
      <c r="B8" s="133"/>
      <c r="C8" s="9" t="s">
        <v>3</v>
      </c>
      <c r="D8" s="9" t="s">
        <v>4</v>
      </c>
      <c r="E8" s="9" t="s">
        <v>5</v>
      </c>
      <c r="F8" s="9" t="s">
        <v>6</v>
      </c>
    </row>
    <row r="9" spans="1:6" ht="18.95" customHeight="1" x14ac:dyDescent="0.15">
      <c r="A9" s="124" t="s">
        <v>7</v>
      </c>
      <c r="B9" s="128" t="s">
        <v>8</v>
      </c>
      <c r="C9" s="1" t="s">
        <v>9</v>
      </c>
      <c r="D9" s="2"/>
      <c r="E9" s="7">
        <v>0.19600449595534394</v>
      </c>
      <c r="F9" s="1"/>
    </row>
    <row r="10" spans="1:6" ht="18.95" customHeight="1" x14ac:dyDescent="0.15">
      <c r="A10" s="125"/>
      <c r="B10" s="129"/>
      <c r="C10" s="1" t="s">
        <v>10</v>
      </c>
      <c r="D10" s="2">
        <f>ROUNDDOWN((D9*10)/100,-1)</f>
        <v>0</v>
      </c>
      <c r="E10" s="7">
        <v>1.9600449595534395E-2</v>
      </c>
      <c r="F10" s="56" t="s">
        <v>126</v>
      </c>
    </row>
    <row r="11" spans="1:6" ht="18.95" customHeight="1" x14ac:dyDescent="0.15">
      <c r="A11" s="125"/>
      <c r="B11" s="129"/>
      <c r="C11" s="1" t="s">
        <v>11</v>
      </c>
      <c r="D11" s="2"/>
      <c r="E11" s="8"/>
      <c r="F11" s="56"/>
    </row>
    <row r="12" spans="1:6" ht="18.95" customHeight="1" x14ac:dyDescent="0.15">
      <c r="A12" s="125"/>
      <c r="B12" s="130"/>
      <c r="C12" s="9" t="s">
        <v>12</v>
      </c>
      <c r="D12" s="10">
        <f>SUM(D9:D11)</f>
        <v>0</v>
      </c>
      <c r="E12" s="8"/>
      <c r="F12" s="56"/>
    </row>
    <row r="13" spans="1:6" ht="18.95" customHeight="1" x14ac:dyDescent="0.15">
      <c r="A13" s="125"/>
      <c r="B13" s="128" t="s">
        <v>13</v>
      </c>
      <c r="C13" s="1" t="s">
        <v>14</v>
      </c>
      <c r="D13" s="2"/>
      <c r="E13" s="7">
        <v>0.50944163651174268</v>
      </c>
      <c r="F13" s="56"/>
    </row>
    <row r="14" spans="1:6" ht="18.95" customHeight="1" x14ac:dyDescent="0.15">
      <c r="A14" s="125"/>
      <c r="B14" s="129"/>
      <c r="C14" s="1" t="s">
        <v>15</v>
      </c>
      <c r="D14" s="2"/>
      <c r="E14" s="7"/>
      <c r="F14" s="56"/>
    </row>
    <row r="15" spans="1:6" ht="18.95" customHeight="1" x14ac:dyDescent="0.15">
      <c r="A15" s="125"/>
      <c r="B15" s="130"/>
      <c r="C15" s="9" t="s">
        <v>16</v>
      </c>
      <c r="D15" s="10">
        <f>SUM(D13:D14)</f>
        <v>0</v>
      </c>
      <c r="E15" s="8"/>
      <c r="F15" s="56"/>
    </row>
    <row r="16" spans="1:6" ht="18.95" customHeight="1" x14ac:dyDescent="0.15">
      <c r="A16" s="125"/>
      <c r="B16" s="128" t="s">
        <v>17</v>
      </c>
      <c r="C16" s="1" t="s">
        <v>18</v>
      </c>
      <c r="D16" s="2"/>
      <c r="E16" s="8"/>
      <c r="F16" s="57"/>
    </row>
    <row r="17" spans="1:6" ht="18.95" customHeight="1" x14ac:dyDescent="0.15">
      <c r="A17" s="125"/>
      <c r="B17" s="129"/>
      <c r="C17" s="1" t="s">
        <v>19</v>
      </c>
      <c r="D17" s="2"/>
      <c r="E17" s="8"/>
      <c r="F17" s="57"/>
    </row>
    <row r="18" spans="1:6" ht="18.95" customHeight="1" x14ac:dyDescent="0.15">
      <c r="A18" s="125"/>
      <c r="B18" s="129"/>
      <c r="C18" s="1" t="s">
        <v>20</v>
      </c>
      <c r="D18" s="2"/>
      <c r="E18" s="8"/>
      <c r="F18" s="56"/>
    </row>
    <row r="19" spans="1:6" ht="18.95" customHeight="1" x14ac:dyDescent="0.15">
      <c r="A19" s="125"/>
      <c r="B19" s="129"/>
      <c r="C19" s="1" t="s">
        <v>21</v>
      </c>
      <c r="D19" s="2"/>
      <c r="E19" s="8"/>
      <c r="F19" s="56"/>
    </row>
    <row r="20" spans="1:6" ht="18.95" customHeight="1" x14ac:dyDescent="0.15">
      <c r="A20" s="125"/>
      <c r="B20" s="129"/>
      <c r="C20" s="1" t="s">
        <v>22</v>
      </c>
      <c r="D20" s="2">
        <f>ROUNDDOWN((D15*3.8)/100,-1)</f>
        <v>0</v>
      </c>
      <c r="E20" s="7">
        <v>1.9358651840784502E-2</v>
      </c>
      <c r="F20" s="56" t="s">
        <v>23</v>
      </c>
    </row>
    <row r="21" spans="1:6" ht="18.95" customHeight="1" x14ac:dyDescent="0.15">
      <c r="A21" s="125"/>
      <c r="B21" s="129"/>
      <c r="C21" s="1" t="s">
        <v>24</v>
      </c>
      <c r="D21" s="2">
        <f>ROUNDDOWN((D15*0.87)/100,-1)</f>
        <v>0</v>
      </c>
      <c r="E21" s="7">
        <v>4.4321348670372709E-3</v>
      </c>
      <c r="F21" s="56" t="s">
        <v>25</v>
      </c>
    </row>
    <row r="22" spans="1:6" ht="18.95" customHeight="1" x14ac:dyDescent="0.15">
      <c r="A22" s="125"/>
      <c r="B22" s="129"/>
      <c r="C22" s="1" t="s">
        <v>26</v>
      </c>
      <c r="D22" s="2"/>
      <c r="E22" s="8"/>
      <c r="F22" s="56"/>
    </row>
    <row r="23" spans="1:6" ht="18.95" customHeight="1" x14ac:dyDescent="0.15">
      <c r="A23" s="125"/>
      <c r="B23" s="129"/>
      <c r="C23" s="1" t="s">
        <v>27</v>
      </c>
      <c r="D23" s="2"/>
      <c r="E23" s="8"/>
      <c r="F23" s="56"/>
    </row>
    <row r="24" spans="1:6" ht="18.95" customHeight="1" x14ac:dyDescent="0.15">
      <c r="A24" s="125"/>
      <c r="B24" s="129"/>
      <c r="C24" s="1" t="s">
        <v>28</v>
      </c>
      <c r="D24" s="2"/>
      <c r="E24" s="8"/>
      <c r="F24" s="58"/>
    </row>
    <row r="25" spans="1:6" ht="18.95" customHeight="1" x14ac:dyDescent="0.15">
      <c r="A25" s="125"/>
      <c r="B25" s="129"/>
      <c r="C25" s="1" t="s">
        <v>29</v>
      </c>
      <c r="D25" s="2">
        <f>ROUNDDOWN(((D13+D9)*3.09)/100,-1)</f>
        <v>0</v>
      </c>
      <c r="E25" s="7">
        <v>2.1798202422164445E-2</v>
      </c>
      <c r="F25" s="59" t="s">
        <v>30</v>
      </c>
    </row>
    <row r="26" spans="1:6" ht="18.95" customHeight="1" x14ac:dyDescent="0.15">
      <c r="A26" s="125"/>
      <c r="B26" s="129"/>
      <c r="C26" s="1" t="s">
        <v>31</v>
      </c>
      <c r="D26" s="2"/>
      <c r="E26" s="7" t="s">
        <v>32</v>
      </c>
      <c r="F26" s="56"/>
    </row>
    <row r="27" spans="1:6" ht="18.95" customHeight="1" x14ac:dyDescent="0.15">
      <c r="A27" s="125"/>
      <c r="B27" s="129"/>
      <c r="C27" s="1" t="s">
        <v>33</v>
      </c>
      <c r="D27" s="2"/>
      <c r="E27" s="8"/>
      <c r="F27" s="56"/>
    </row>
    <row r="28" spans="1:6" ht="18.95" customHeight="1" x14ac:dyDescent="0.15">
      <c r="A28" s="125"/>
      <c r="B28" s="129"/>
      <c r="C28" s="1" t="s">
        <v>34</v>
      </c>
      <c r="D28" s="2"/>
      <c r="E28" s="8"/>
      <c r="F28" s="56"/>
    </row>
    <row r="29" spans="1:6" ht="18.95" customHeight="1" x14ac:dyDescent="0.15">
      <c r="A29" s="125"/>
      <c r="B29" s="129"/>
      <c r="C29" s="1" t="s">
        <v>35</v>
      </c>
      <c r="D29" s="2"/>
      <c r="E29" s="7">
        <v>1.145914615939791E-2</v>
      </c>
      <c r="F29" s="107" t="s">
        <v>184</v>
      </c>
    </row>
    <row r="30" spans="1:6" ht="18.95" customHeight="1" x14ac:dyDescent="0.15">
      <c r="A30" s="125"/>
      <c r="B30" s="129"/>
      <c r="C30" s="1" t="s">
        <v>36</v>
      </c>
      <c r="D30" s="2"/>
      <c r="E30" s="8"/>
      <c r="F30" s="57"/>
    </row>
    <row r="31" spans="1:6" ht="18.95" customHeight="1" x14ac:dyDescent="0.15">
      <c r="A31" s="126"/>
      <c r="B31" s="126"/>
      <c r="C31" s="1" t="s">
        <v>37</v>
      </c>
      <c r="D31" s="2"/>
      <c r="E31" s="8"/>
      <c r="F31" s="57"/>
    </row>
    <row r="32" spans="1:6" ht="18.95" customHeight="1" x14ac:dyDescent="0.15">
      <c r="A32" s="126"/>
      <c r="B32" s="126"/>
      <c r="C32" s="1" t="s">
        <v>38</v>
      </c>
      <c r="D32" s="2"/>
      <c r="E32" s="8"/>
      <c r="F32" s="57"/>
    </row>
    <row r="33" spans="1:6" ht="18.95" customHeight="1" x14ac:dyDescent="0.15">
      <c r="A33" s="126"/>
      <c r="B33" s="126"/>
      <c r="C33" s="1" t="s">
        <v>39</v>
      </c>
      <c r="D33" s="2"/>
      <c r="E33" s="8"/>
      <c r="F33" s="57"/>
    </row>
    <row r="34" spans="1:6" ht="18.95" customHeight="1" x14ac:dyDescent="0.15">
      <c r="A34" s="127"/>
      <c r="B34" s="127"/>
      <c r="C34" s="9" t="s">
        <v>40</v>
      </c>
      <c r="D34" s="10">
        <f>SUM(D16:D33)</f>
        <v>0</v>
      </c>
      <c r="E34" s="8"/>
      <c r="F34" s="57"/>
    </row>
    <row r="35" spans="1:6" ht="18.95" customHeight="1" x14ac:dyDescent="0.15">
      <c r="A35" s="134" t="s">
        <v>7</v>
      </c>
      <c r="B35" s="135"/>
      <c r="C35" s="136"/>
      <c r="D35" s="10">
        <f>D34+D15+D12</f>
        <v>0</v>
      </c>
      <c r="E35" s="8"/>
      <c r="F35" s="56" t="s">
        <v>84</v>
      </c>
    </row>
    <row r="36" spans="1:6" ht="18.95" customHeight="1" x14ac:dyDescent="0.15">
      <c r="A36" s="120" t="s">
        <v>41</v>
      </c>
      <c r="B36" s="121"/>
      <c r="C36" s="122"/>
      <c r="D36" s="2">
        <f>ROUNDDOWN((D35*4.7)/100,-1)</f>
        <v>0</v>
      </c>
      <c r="E36" s="7">
        <v>3.6758427261350791E-2</v>
      </c>
      <c r="F36" s="56" t="s">
        <v>42</v>
      </c>
    </row>
    <row r="37" spans="1:6" ht="18.95" customHeight="1" x14ac:dyDescent="0.15">
      <c r="A37" s="120" t="s">
        <v>43</v>
      </c>
      <c r="B37" s="121"/>
      <c r="C37" s="122"/>
      <c r="D37" s="2">
        <f>ROUNDDOWN(((D15+D34+D36)*15)/100,-1)</f>
        <v>0</v>
      </c>
      <c r="E37" s="7">
        <v>9.048719173757358E-2</v>
      </c>
      <c r="F37" s="56" t="s">
        <v>85</v>
      </c>
    </row>
    <row r="38" spans="1:6" ht="18.95" customHeight="1" x14ac:dyDescent="0.15">
      <c r="A38" s="120" t="s">
        <v>44</v>
      </c>
      <c r="B38" s="121"/>
      <c r="C38" s="122"/>
      <c r="D38" s="2">
        <f>D37+D36+D35</f>
        <v>0</v>
      </c>
      <c r="E38" s="8"/>
      <c r="F38" s="56" t="s">
        <v>45</v>
      </c>
    </row>
    <row r="39" spans="1:6" ht="18.95" customHeight="1" x14ac:dyDescent="0.15">
      <c r="A39" s="120" t="s">
        <v>46</v>
      </c>
      <c r="B39" s="121"/>
      <c r="C39" s="122"/>
      <c r="D39" s="2">
        <f>ROUNDDOWN((D38*10)/100,-1)</f>
        <v>0</v>
      </c>
      <c r="E39" s="7">
        <v>9.0933933314193277E-2</v>
      </c>
      <c r="F39" s="56"/>
    </row>
    <row r="40" spans="1:6" ht="18.95" customHeight="1" x14ac:dyDescent="0.15">
      <c r="A40" s="123" t="s">
        <v>47</v>
      </c>
      <c r="B40" s="123"/>
      <c r="C40" s="123"/>
      <c r="D40" s="10"/>
      <c r="E40" s="11">
        <v>1.0002742696651228</v>
      </c>
      <c r="F40" s="60" t="s">
        <v>125</v>
      </c>
    </row>
  </sheetData>
  <mergeCells count="16">
    <mergeCell ref="A1:F2"/>
    <mergeCell ref="A4:F4"/>
    <mergeCell ref="A38:C38"/>
    <mergeCell ref="A8:B8"/>
    <mergeCell ref="A35:C35"/>
    <mergeCell ref="A36:C36"/>
    <mergeCell ref="A37:C37"/>
    <mergeCell ref="A6:D6"/>
    <mergeCell ref="B16:B34"/>
    <mergeCell ref="A3:F3"/>
    <mergeCell ref="A5:F5"/>
    <mergeCell ref="A39:C39"/>
    <mergeCell ref="A40:C40"/>
    <mergeCell ref="A9:A34"/>
    <mergeCell ref="B9:B12"/>
    <mergeCell ref="B13:B15"/>
  </mergeCells>
  <phoneticPr fontId="9" type="noConversion"/>
  <pageMargins left="0.25" right="0.25" top="0.61" bottom="0.62" header="0.3" footer="0.3"/>
  <pageSetup paperSize="9" orientation="portrait" r:id="rId1"/>
  <headerFooter>
    <oddFooter>&amp;R(재)국립극단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view="pageBreakPreview" zoomScale="90" zoomScaleNormal="100" zoomScaleSheetLayoutView="90" workbookViewId="0">
      <selection sqref="A1:L2"/>
    </sheetView>
  </sheetViews>
  <sheetFormatPr defaultRowHeight="13.5" x14ac:dyDescent="0.15"/>
  <cols>
    <col min="2" max="10" width="9.625" customWidth="1"/>
    <col min="11" max="11" width="16.625" customWidth="1"/>
    <col min="12" max="12" width="14.125" customWidth="1"/>
  </cols>
  <sheetData>
    <row r="1" spans="1:12" ht="45" customHeight="1" x14ac:dyDescent="0.15">
      <c r="A1" s="147" t="s">
        <v>48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ht="45" customHeight="1" x14ac:dyDescent="0.1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ht="45" customHeight="1" x14ac:dyDescent="0.15">
      <c r="A3" s="148" t="s">
        <v>139</v>
      </c>
      <c r="B3" s="148"/>
      <c r="C3" s="148"/>
      <c r="D3" s="148"/>
      <c r="E3" s="148"/>
      <c r="F3" s="148"/>
      <c r="G3" s="148"/>
      <c r="H3" s="12"/>
      <c r="I3" s="13"/>
      <c r="J3" s="13"/>
      <c r="K3" s="149" t="s">
        <v>49</v>
      </c>
      <c r="L3" s="149"/>
    </row>
    <row r="4" spans="1:12" ht="45" customHeight="1" x14ac:dyDescent="0.15">
      <c r="A4" s="150" t="s">
        <v>56</v>
      </c>
      <c r="B4" s="152" t="s">
        <v>57</v>
      </c>
      <c r="C4" s="153"/>
      <c r="D4" s="156" t="s">
        <v>58</v>
      </c>
      <c r="E4" s="156" t="s">
        <v>59</v>
      </c>
      <c r="F4" s="156" t="s">
        <v>60</v>
      </c>
      <c r="G4" s="152" t="s">
        <v>61</v>
      </c>
      <c r="H4" s="158"/>
      <c r="I4" s="152" t="s">
        <v>62</v>
      </c>
      <c r="J4" s="158"/>
      <c r="K4" s="156" t="s">
        <v>63</v>
      </c>
      <c r="L4" s="156" t="s">
        <v>64</v>
      </c>
    </row>
    <row r="5" spans="1:12" ht="45" customHeight="1" x14ac:dyDescent="0.15">
      <c r="A5" s="151"/>
      <c r="B5" s="154"/>
      <c r="C5" s="155"/>
      <c r="D5" s="157"/>
      <c r="E5" s="157"/>
      <c r="F5" s="157"/>
      <c r="G5" s="154"/>
      <c r="H5" s="155"/>
      <c r="I5" s="154"/>
      <c r="J5" s="155"/>
      <c r="K5" s="157"/>
      <c r="L5" s="157"/>
    </row>
    <row r="6" spans="1:12" ht="45" customHeight="1" x14ac:dyDescent="0.15">
      <c r="A6" s="49"/>
      <c r="B6" s="145" t="s">
        <v>52</v>
      </c>
      <c r="C6" s="146"/>
      <c r="D6" s="48"/>
      <c r="E6" s="48"/>
      <c r="F6" s="48"/>
      <c r="G6" s="139"/>
      <c r="H6" s="140"/>
      <c r="I6" s="139"/>
      <c r="J6" s="140"/>
      <c r="K6" s="53">
        <f>G7+I8</f>
        <v>0</v>
      </c>
      <c r="L6" s="49"/>
    </row>
    <row r="7" spans="1:12" ht="45" customHeight="1" x14ac:dyDescent="0.15">
      <c r="A7" s="49"/>
      <c r="B7" s="145" t="s">
        <v>65</v>
      </c>
      <c r="C7" s="146"/>
      <c r="D7" s="49"/>
      <c r="E7" s="54"/>
      <c r="F7" s="49"/>
      <c r="G7" s="139">
        <f>SUM(G10:H10)</f>
        <v>0</v>
      </c>
      <c r="H7" s="140"/>
      <c r="I7" s="139"/>
      <c r="J7" s="140"/>
      <c r="K7" s="55"/>
      <c r="L7" s="49"/>
    </row>
    <row r="8" spans="1:12" ht="45" customHeight="1" x14ac:dyDescent="0.15">
      <c r="A8" s="49"/>
      <c r="B8" s="145" t="s">
        <v>66</v>
      </c>
      <c r="C8" s="146"/>
      <c r="D8" s="49"/>
      <c r="E8" s="54"/>
      <c r="F8" s="49"/>
      <c r="G8" s="139"/>
      <c r="H8" s="140"/>
      <c r="I8" s="139">
        <f>SUM(I10:J10)</f>
        <v>0</v>
      </c>
      <c r="J8" s="140"/>
      <c r="K8" s="55"/>
      <c r="L8" s="49"/>
    </row>
    <row r="9" spans="1:12" ht="45" customHeight="1" x14ac:dyDescent="0.15">
      <c r="A9" s="49"/>
      <c r="B9" s="145"/>
      <c r="C9" s="146"/>
      <c r="D9" s="49"/>
      <c r="E9" s="54"/>
      <c r="F9" s="49"/>
      <c r="G9" s="139"/>
      <c r="H9" s="140"/>
      <c r="I9" s="139"/>
      <c r="J9" s="140"/>
      <c r="K9" s="55"/>
      <c r="L9" s="49"/>
    </row>
    <row r="10" spans="1:12" ht="45" customHeight="1" x14ac:dyDescent="0.15">
      <c r="A10" s="16">
        <v>1</v>
      </c>
      <c r="B10" s="141" t="s">
        <v>123</v>
      </c>
      <c r="C10" s="142"/>
      <c r="D10" s="16"/>
      <c r="E10" s="17">
        <v>1</v>
      </c>
      <c r="F10" s="16" t="s">
        <v>50</v>
      </c>
      <c r="G10" s="143">
        <f>SUM(내역서!H36:H56)</f>
        <v>0</v>
      </c>
      <c r="H10" s="144"/>
      <c r="I10" s="143">
        <f>SUM(내역서!J35:J56)</f>
        <v>0</v>
      </c>
      <c r="J10" s="144"/>
      <c r="K10" s="18">
        <f>I10+G10</f>
        <v>0</v>
      </c>
      <c r="L10" s="14"/>
    </row>
  </sheetData>
  <mergeCells count="27">
    <mergeCell ref="A1:L2"/>
    <mergeCell ref="A3:G3"/>
    <mergeCell ref="K3:L3"/>
    <mergeCell ref="A4:A5"/>
    <mergeCell ref="B4:C5"/>
    <mergeCell ref="D4:D5"/>
    <mergeCell ref="E4:E5"/>
    <mergeCell ref="F4:F5"/>
    <mergeCell ref="G4:H5"/>
    <mergeCell ref="I4:J5"/>
    <mergeCell ref="K4:K5"/>
    <mergeCell ref="L4:L5"/>
    <mergeCell ref="G6:H6"/>
    <mergeCell ref="I6:J6"/>
    <mergeCell ref="B10:C10"/>
    <mergeCell ref="G10:H10"/>
    <mergeCell ref="I10:J10"/>
    <mergeCell ref="B8:C8"/>
    <mergeCell ref="G8:H8"/>
    <mergeCell ref="I8:J8"/>
    <mergeCell ref="B9:C9"/>
    <mergeCell ref="G9:H9"/>
    <mergeCell ref="I9:J9"/>
    <mergeCell ref="B7:C7"/>
    <mergeCell ref="G7:H7"/>
    <mergeCell ref="I7:J7"/>
    <mergeCell ref="B6:C6"/>
  </mergeCells>
  <phoneticPr fontId="9" type="noConversion"/>
  <pageMargins left="0.25" right="0.25" top="0.75" bottom="0.75" header="0.3" footer="0.3"/>
  <pageSetup paperSize="9" orientation="landscape" r:id="rId1"/>
  <headerFooter>
    <oddFooter>&amp;R
(재)국립극단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9"/>
  <sheetViews>
    <sheetView showGridLines="0" view="pageBreakPreview" zoomScale="90" zoomScaleNormal="100" zoomScaleSheetLayoutView="90" workbookViewId="0">
      <selection sqref="A1:L2"/>
    </sheetView>
  </sheetViews>
  <sheetFormatPr defaultRowHeight="13.5" x14ac:dyDescent="0.15"/>
  <cols>
    <col min="1" max="1" width="4.375" customWidth="1"/>
    <col min="2" max="3" width="9.75" customWidth="1"/>
    <col min="4" max="4" width="20.625" customWidth="1"/>
    <col min="5" max="6" width="5.625" customWidth="1"/>
    <col min="7" max="7" width="10.625" customWidth="1"/>
    <col min="8" max="8" width="12.625" customWidth="1"/>
    <col min="9" max="9" width="10.625" customWidth="1"/>
    <col min="10" max="10" width="12.625" customWidth="1"/>
    <col min="11" max="11" width="14.375" customWidth="1"/>
    <col min="12" max="12" width="9.875" customWidth="1"/>
    <col min="17" max="17" width="9.75" bestFit="1" customWidth="1"/>
  </cols>
  <sheetData>
    <row r="1" spans="1:12" ht="18" customHeight="1" x14ac:dyDescent="0.15">
      <c r="A1" s="147" t="s">
        <v>51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ht="18" customHeight="1" x14ac:dyDescent="0.1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ht="18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18" customHeight="1" x14ac:dyDescent="0.15">
      <c r="A4" s="148" t="str">
        <f>금액집계!A3</f>
        <v>국립극단 백장극장 무대바닥 보수공사</v>
      </c>
      <c r="B4" s="148"/>
      <c r="C4" s="148"/>
      <c r="D4" s="148"/>
      <c r="E4" s="148"/>
      <c r="F4" s="148"/>
      <c r="G4" s="148"/>
      <c r="H4" s="12"/>
      <c r="I4" s="13"/>
      <c r="J4" s="13"/>
      <c r="K4" s="149" t="s">
        <v>49</v>
      </c>
      <c r="L4" s="149"/>
    </row>
    <row r="5" spans="1:12" ht="18" customHeight="1" x14ac:dyDescent="0.15">
      <c r="A5" s="171" t="s">
        <v>56</v>
      </c>
      <c r="B5" s="173" t="s">
        <v>67</v>
      </c>
      <c r="C5" s="174"/>
      <c r="D5" s="161" t="s">
        <v>68</v>
      </c>
      <c r="E5" s="161" t="s">
        <v>59</v>
      </c>
      <c r="F5" s="161" t="s">
        <v>60</v>
      </c>
      <c r="G5" s="167" t="s">
        <v>61</v>
      </c>
      <c r="H5" s="168"/>
      <c r="I5" s="167" t="s">
        <v>62</v>
      </c>
      <c r="J5" s="168"/>
      <c r="K5" s="161" t="s">
        <v>63</v>
      </c>
      <c r="L5" s="161" t="s">
        <v>64</v>
      </c>
    </row>
    <row r="6" spans="1:12" ht="18" customHeight="1" x14ac:dyDescent="0.15">
      <c r="A6" s="172"/>
      <c r="B6" s="175"/>
      <c r="C6" s="176"/>
      <c r="D6" s="162"/>
      <c r="E6" s="162"/>
      <c r="F6" s="162"/>
      <c r="G6" s="47" t="s">
        <v>69</v>
      </c>
      <c r="H6" s="47" t="s">
        <v>70</v>
      </c>
      <c r="I6" s="47" t="s">
        <v>71</v>
      </c>
      <c r="J6" s="47" t="s">
        <v>70</v>
      </c>
      <c r="K6" s="162"/>
      <c r="L6" s="162"/>
    </row>
    <row r="7" spans="1:12" ht="18" customHeight="1" x14ac:dyDescent="0.15">
      <c r="A7" s="19"/>
      <c r="B7" s="163" t="s">
        <v>79</v>
      </c>
      <c r="C7" s="164"/>
      <c r="D7" s="39"/>
      <c r="E7" s="40"/>
      <c r="F7" s="39"/>
      <c r="G7" s="41"/>
      <c r="H7" s="37"/>
      <c r="I7" s="37"/>
      <c r="J7" s="37"/>
      <c r="K7" s="37">
        <f>H10+J14</f>
        <v>0</v>
      </c>
      <c r="L7" s="39"/>
    </row>
    <row r="8" spans="1:12" ht="18" customHeight="1" x14ac:dyDescent="0.15">
      <c r="A8" s="51">
        <v>1</v>
      </c>
      <c r="B8" s="169" t="s">
        <v>80</v>
      </c>
      <c r="C8" s="170"/>
      <c r="D8" s="51"/>
      <c r="E8" s="27">
        <v>1</v>
      </c>
      <c r="F8" s="51" t="s">
        <v>81</v>
      </c>
      <c r="G8" s="28"/>
      <c r="H8" s="28">
        <f>SUM(H36:H56)</f>
        <v>0</v>
      </c>
      <c r="I8" s="28"/>
      <c r="J8" s="28"/>
      <c r="K8" s="29"/>
      <c r="L8" s="51"/>
    </row>
    <row r="9" spans="1:12" ht="18" customHeight="1" x14ac:dyDescent="0.15">
      <c r="A9" s="51"/>
      <c r="B9" s="169"/>
      <c r="C9" s="170"/>
      <c r="D9" s="51"/>
      <c r="E9" s="26"/>
      <c r="F9" s="51"/>
      <c r="G9" s="28"/>
      <c r="H9" s="28"/>
      <c r="I9" s="28"/>
      <c r="J9" s="28"/>
      <c r="K9" s="29"/>
      <c r="L9" s="51"/>
    </row>
    <row r="10" spans="1:12" ht="18" customHeight="1" x14ac:dyDescent="0.15">
      <c r="A10" s="51"/>
      <c r="B10" s="177" t="s">
        <v>82</v>
      </c>
      <c r="C10" s="178"/>
      <c r="D10" s="51"/>
      <c r="E10" s="27"/>
      <c r="F10" s="51"/>
      <c r="G10" s="28"/>
      <c r="H10" s="29">
        <f>H8</f>
        <v>0</v>
      </c>
      <c r="I10" s="28"/>
      <c r="J10" s="28"/>
      <c r="K10" s="29"/>
      <c r="L10" s="51"/>
    </row>
    <row r="11" spans="1:12" ht="18" customHeight="1" x14ac:dyDescent="0.15">
      <c r="A11" s="51"/>
      <c r="B11" s="177"/>
      <c r="C11" s="178"/>
      <c r="D11" s="51"/>
      <c r="E11" s="27"/>
      <c r="F11" s="51"/>
      <c r="G11" s="28"/>
      <c r="H11" s="28"/>
      <c r="I11" s="28"/>
      <c r="J11" s="28"/>
      <c r="K11" s="29"/>
      <c r="L11" s="51"/>
    </row>
    <row r="12" spans="1:12" ht="18" customHeight="1" x14ac:dyDescent="0.15">
      <c r="A12" s="51">
        <v>2</v>
      </c>
      <c r="B12" s="169" t="s">
        <v>83</v>
      </c>
      <c r="C12" s="170"/>
      <c r="D12" s="51"/>
      <c r="E12" s="27">
        <v>1</v>
      </c>
      <c r="F12" s="51" t="s">
        <v>81</v>
      </c>
      <c r="G12" s="28"/>
      <c r="H12" s="28"/>
      <c r="I12" s="28"/>
      <c r="J12" s="28">
        <f>SUM(J35:J56)</f>
        <v>0</v>
      </c>
      <c r="K12" s="29"/>
      <c r="L12" s="51"/>
    </row>
    <row r="13" spans="1:12" ht="18" customHeight="1" x14ac:dyDescent="0.15">
      <c r="A13" s="51"/>
      <c r="B13" s="169"/>
      <c r="C13" s="170"/>
      <c r="D13" s="51"/>
      <c r="E13" s="27"/>
      <c r="F13" s="51"/>
      <c r="G13" s="28"/>
      <c r="H13" s="28"/>
      <c r="I13" s="28"/>
      <c r="J13" s="28"/>
      <c r="K13" s="29"/>
      <c r="L13" s="51"/>
    </row>
    <row r="14" spans="1:12" ht="18" customHeight="1" x14ac:dyDescent="0.15">
      <c r="A14" s="51"/>
      <c r="B14" s="177" t="s">
        <v>82</v>
      </c>
      <c r="C14" s="178"/>
      <c r="D14" s="51"/>
      <c r="E14" s="30"/>
      <c r="F14" s="51"/>
      <c r="G14" s="28"/>
      <c r="H14" s="28"/>
      <c r="I14" s="28"/>
      <c r="J14" s="29">
        <f>J12</f>
        <v>0</v>
      </c>
      <c r="K14" s="29"/>
      <c r="L14" s="51"/>
    </row>
    <row r="15" spans="1:12" ht="18" customHeight="1" x14ac:dyDescent="0.15">
      <c r="A15" s="51"/>
      <c r="B15" s="177"/>
      <c r="C15" s="178"/>
      <c r="D15" s="51"/>
      <c r="E15" s="27"/>
      <c r="F15" s="51"/>
      <c r="G15" s="28"/>
      <c r="H15" s="31"/>
      <c r="I15" s="28"/>
      <c r="J15" s="28"/>
      <c r="K15" s="29"/>
      <c r="L15" s="51"/>
    </row>
    <row r="16" spans="1:12" ht="18" customHeight="1" x14ac:dyDescent="0.15">
      <c r="A16" s="51"/>
      <c r="B16" s="169"/>
      <c r="C16" s="170"/>
      <c r="D16" s="51"/>
      <c r="E16" s="32"/>
      <c r="F16" s="51"/>
      <c r="G16" s="31"/>
      <c r="H16" s="31"/>
      <c r="I16" s="28"/>
      <c r="J16" s="28"/>
      <c r="K16" s="29"/>
      <c r="L16" s="51"/>
    </row>
    <row r="17" spans="1:12" ht="18" customHeight="1" x14ac:dyDescent="0.15">
      <c r="A17" s="51"/>
      <c r="B17" s="169"/>
      <c r="C17" s="170"/>
      <c r="D17" s="51"/>
      <c r="E17" s="32"/>
      <c r="F17" s="51"/>
      <c r="G17" s="31"/>
      <c r="H17" s="31"/>
      <c r="I17" s="28"/>
      <c r="J17" s="28"/>
      <c r="K17" s="29"/>
      <c r="L17" s="51"/>
    </row>
    <row r="18" spans="1:12" ht="18" customHeight="1" x14ac:dyDescent="0.15">
      <c r="A18" s="51"/>
      <c r="B18" s="177"/>
      <c r="C18" s="178"/>
      <c r="D18" s="50"/>
      <c r="E18" s="32"/>
      <c r="F18" s="51"/>
      <c r="G18" s="28"/>
      <c r="H18" s="28"/>
      <c r="I18" s="28"/>
      <c r="J18" s="28"/>
      <c r="K18" s="33"/>
      <c r="L18" s="51"/>
    </row>
    <row r="19" spans="1:12" ht="18" customHeight="1" x14ac:dyDescent="0.15">
      <c r="A19" s="52"/>
      <c r="B19" s="177"/>
      <c r="C19" s="178"/>
      <c r="D19" s="51"/>
      <c r="E19" s="32"/>
      <c r="F19" s="51"/>
      <c r="G19" s="28"/>
      <c r="H19" s="28"/>
      <c r="I19" s="28"/>
      <c r="J19" s="28"/>
      <c r="K19" s="29"/>
      <c r="L19" s="51"/>
    </row>
    <row r="20" spans="1:12" ht="18" customHeight="1" x14ac:dyDescent="0.15">
      <c r="A20" s="52"/>
      <c r="B20" s="169"/>
      <c r="C20" s="170"/>
      <c r="D20" s="51"/>
      <c r="E20" s="34"/>
      <c r="F20" s="51"/>
      <c r="G20" s="31"/>
      <c r="H20" s="31"/>
      <c r="I20" s="28"/>
      <c r="J20" s="28"/>
      <c r="K20" s="35"/>
      <c r="L20" s="51"/>
    </row>
    <row r="21" spans="1:12" ht="18" customHeight="1" x14ac:dyDescent="0.15">
      <c r="A21" s="52"/>
      <c r="B21" s="177"/>
      <c r="C21" s="178"/>
      <c r="D21" s="25"/>
      <c r="E21" s="25"/>
      <c r="F21" s="25"/>
      <c r="G21" s="25"/>
      <c r="H21" s="25"/>
      <c r="I21" s="25"/>
      <c r="J21" s="25"/>
      <c r="K21" s="29"/>
      <c r="L21" s="51"/>
    </row>
    <row r="22" spans="1:12" ht="18" customHeight="1" x14ac:dyDescent="0.15">
      <c r="A22" s="51"/>
      <c r="B22" s="177"/>
      <c r="C22" s="178"/>
      <c r="D22" s="51"/>
      <c r="E22" s="32"/>
      <c r="F22" s="51"/>
      <c r="G22" s="28"/>
      <c r="H22" s="28"/>
      <c r="I22" s="36"/>
      <c r="J22" s="36"/>
      <c r="K22" s="29"/>
      <c r="L22" s="51"/>
    </row>
    <row r="23" spans="1:12" ht="18" customHeight="1" x14ac:dyDescent="0.15">
      <c r="A23" s="51"/>
      <c r="B23" s="177"/>
      <c r="C23" s="178"/>
      <c r="D23" s="51"/>
      <c r="E23" s="32"/>
      <c r="F23" s="51"/>
      <c r="G23" s="28"/>
      <c r="H23" s="28"/>
      <c r="I23" s="36"/>
      <c r="J23" s="36"/>
      <c r="K23" s="29"/>
      <c r="L23" s="51"/>
    </row>
    <row r="24" spans="1:12" ht="18" customHeight="1" x14ac:dyDescent="0.15">
      <c r="A24" s="51"/>
      <c r="B24" s="177"/>
      <c r="C24" s="178"/>
      <c r="D24" s="51"/>
      <c r="E24" s="32"/>
      <c r="F24" s="51"/>
      <c r="G24" s="28"/>
      <c r="H24" s="28"/>
      <c r="I24" s="28"/>
      <c r="J24" s="28"/>
      <c r="K24" s="29"/>
      <c r="L24" s="51"/>
    </row>
    <row r="25" spans="1:12" ht="18" customHeight="1" x14ac:dyDescent="0.15">
      <c r="A25" s="51"/>
      <c r="B25" s="177"/>
      <c r="C25" s="178"/>
      <c r="D25" s="51"/>
      <c r="E25" s="32"/>
      <c r="F25" s="51"/>
      <c r="G25" s="28"/>
      <c r="H25" s="28"/>
      <c r="I25" s="28"/>
      <c r="J25" s="28"/>
      <c r="K25" s="29"/>
      <c r="L25" s="51"/>
    </row>
    <row r="26" spans="1:12" ht="18" customHeight="1" x14ac:dyDescent="0.15">
      <c r="A26" s="62"/>
      <c r="B26" s="67"/>
      <c r="C26" s="68"/>
      <c r="D26" s="62"/>
      <c r="E26" s="32"/>
      <c r="F26" s="62"/>
      <c r="G26" s="28"/>
      <c r="H26" s="28"/>
      <c r="I26" s="28"/>
      <c r="J26" s="28"/>
      <c r="K26" s="29"/>
      <c r="L26" s="62"/>
    </row>
    <row r="27" spans="1:12" ht="18" customHeight="1" x14ac:dyDescent="0.15">
      <c r="A27" s="51"/>
      <c r="B27" s="177"/>
      <c r="C27" s="178"/>
      <c r="D27" s="51"/>
      <c r="E27" s="32"/>
      <c r="F27" s="51"/>
      <c r="G27" s="28"/>
      <c r="H27" s="28"/>
      <c r="I27" s="28"/>
      <c r="J27" s="28"/>
      <c r="K27" s="29"/>
      <c r="L27" s="51"/>
    </row>
    <row r="28" spans="1:12" ht="18" customHeight="1" x14ac:dyDescent="0.15">
      <c r="A28" s="51"/>
      <c r="B28" s="177"/>
      <c r="C28" s="178"/>
      <c r="D28" s="51"/>
      <c r="E28" s="32"/>
      <c r="F28" s="51"/>
      <c r="G28" s="28"/>
      <c r="H28" s="28"/>
      <c r="I28" s="28"/>
      <c r="J28" s="28"/>
      <c r="K28" s="29"/>
      <c r="L28" s="51"/>
    </row>
    <row r="29" spans="1:12" ht="18" customHeight="1" x14ac:dyDescent="0.15">
      <c r="A29" s="147" t="s">
        <v>86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</row>
    <row r="30" spans="1:12" ht="18" customHeight="1" x14ac:dyDescent="0.15">
      <c r="A30" s="147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</row>
    <row r="31" spans="1:12" ht="18" customHeight="1" x14ac:dyDescent="0.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12" ht="18" customHeight="1" x14ac:dyDescent="0.15">
      <c r="A32" s="148" t="str">
        <f>금액집계!A3</f>
        <v>국립극단 백장극장 무대바닥 보수공사</v>
      </c>
      <c r="B32" s="148"/>
      <c r="C32" s="148"/>
      <c r="D32" s="148"/>
      <c r="E32" s="148"/>
      <c r="F32" s="148"/>
      <c r="G32" s="148"/>
      <c r="H32" s="12"/>
      <c r="I32" s="13"/>
      <c r="J32" s="13"/>
      <c r="K32" s="149" t="s">
        <v>49</v>
      </c>
      <c r="L32" s="149"/>
    </row>
    <row r="33" spans="1:12" ht="18" customHeight="1" x14ac:dyDescent="0.15">
      <c r="A33" s="171" t="s">
        <v>56</v>
      </c>
      <c r="B33" s="173" t="s">
        <v>67</v>
      </c>
      <c r="C33" s="174"/>
      <c r="D33" s="161" t="s">
        <v>68</v>
      </c>
      <c r="E33" s="161" t="s">
        <v>59</v>
      </c>
      <c r="F33" s="161" t="s">
        <v>60</v>
      </c>
      <c r="G33" s="167" t="s">
        <v>61</v>
      </c>
      <c r="H33" s="168"/>
      <c r="I33" s="167" t="s">
        <v>62</v>
      </c>
      <c r="J33" s="168"/>
      <c r="K33" s="161" t="s">
        <v>63</v>
      </c>
      <c r="L33" s="161" t="s">
        <v>64</v>
      </c>
    </row>
    <row r="34" spans="1:12" ht="18" customHeight="1" x14ac:dyDescent="0.15">
      <c r="A34" s="172"/>
      <c r="B34" s="175"/>
      <c r="C34" s="176"/>
      <c r="D34" s="162"/>
      <c r="E34" s="162"/>
      <c r="F34" s="162"/>
      <c r="G34" s="47" t="s">
        <v>69</v>
      </c>
      <c r="H34" s="47" t="s">
        <v>70</v>
      </c>
      <c r="I34" s="47" t="s">
        <v>71</v>
      </c>
      <c r="J34" s="47" t="s">
        <v>70</v>
      </c>
      <c r="K34" s="162"/>
      <c r="L34" s="162"/>
    </row>
    <row r="35" spans="1:12" ht="18" customHeight="1" x14ac:dyDescent="0.15">
      <c r="A35" s="19"/>
      <c r="B35" s="163" t="s">
        <v>54</v>
      </c>
      <c r="C35" s="164"/>
      <c r="D35" s="20"/>
      <c r="E35" s="21"/>
      <c r="F35" s="20"/>
      <c r="G35" s="15"/>
      <c r="H35" s="22"/>
      <c r="I35" s="22"/>
      <c r="J35" s="22"/>
      <c r="K35" s="37">
        <f>SUM(K36:K56)</f>
        <v>0</v>
      </c>
      <c r="L35" s="20"/>
    </row>
    <row r="36" spans="1:12" ht="18" customHeight="1" x14ac:dyDescent="0.15">
      <c r="A36" s="71">
        <v>1</v>
      </c>
      <c r="B36" s="165" t="str">
        <f>물량산출근거!B7</f>
        <v>무대바닥틀 설치</v>
      </c>
      <c r="C36" s="166"/>
      <c r="D36" s="24" t="str">
        <f>물량산출근거!D7</f>
        <v>50mm*50㎜*1.8t</v>
      </c>
      <c r="E36" s="26">
        <v>792</v>
      </c>
      <c r="F36" s="62" t="s">
        <v>152</v>
      </c>
      <c r="G36" s="28">
        <f>시장조사서!D6</f>
        <v>0</v>
      </c>
      <c r="H36" s="28">
        <f>G36*E36</f>
        <v>0</v>
      </c>
      <c r="I36" s="28"/>
      <c r="J36" s="28"/>
      <c r="K36" s="29">
        <f>H36</f>
        <v>0</v>
      </c>
      <c r="L36" s="24"/>
    </row>
    <row r="37" spans="1:12" ht="18" customHeight="1" x14ac:dyDescent="0.15">
      <c r="A37" s="51"/>
      <c r="B37" s="159" t="s">
        <v>122</v>
      </c>
      <c r="C37" s="160"/>
      <c r="D37" s="62"/>
      <c r="E37" s="82">
        <f>(물량산출근거!I7+물량산출근거!I8)/1000</f>
        <v>2.1800000000000002</v>
      </c>
      <c r="F37" s="62" t="s">
        <v>119</v>
      </c>
      <c r="G37" s="28"/>
      <c r="H37" s="28"/>
      <c r="I37" s="28">
        <f>일위대가!K7</f>
        <v>0</v>
      </c>
      <c r="J37" s="28">
        <f>I37*E37</f>
        <v>0</v>
      </c>
      <c r="K37" s="29">
        <f>J37</f>
        <v>0</v>
      </c>
      <c r="L37" s="24"/>
    </row>
    <row r="38" spans="1:12" ht="18" customHeight="1" x14ac:dyDescent="0.15">
      <c r="A38" s="51"/>
      <c r="B38" s="159" t="s">
        <v>155</v>
      </c>
      <c r="C38" s="160"/>
      <c r="D38" s="62" t="s">
        <v>174</v>
      </c>
      <c r="E38" s="26">
        <v>30</v>
      </c>
      <c r="F38" s="62" t="s">
        <v>156</v>
      </c>
      <c r="G38" s="28"/>
      <c r="H38" s="28"/>
      <c r="I38" s="28">
        <f>J37</f>
        <v>0</v>
      </c>
      <c r="J38" s="28">
        <f>ROUNDDOWN((I38*E38)/100,-1)</f>
        <v>0</v>
      </c>
      <c r="K38" s="29">
        <f>J38</f>
        <v>0</v>
      </c>
      <c r="L38" s="24"/>
    </row>
    <row r="39" spans="1:12" ht="18" customHeight="1" x14ac:dyDescent="0.15">
      <c r="A39" s="83"/>
      <c r="B39" s="159" t="s">
        <v>172</v>
      </c>
      <c r="C39" s="160"/>
      <c r="D39" s="62"/>
      <c r="E39" s="26">
        <v>90</v>
      </c>
      <c r="F39" s="105" t="s">
        <v>170</v>
      </c>
      <c r="G39" s="28"/>
      <c r="H39" s="28"/>
      <c r="I39" s="28">
        <f>일위대가!K63</f>
        <v>0</v>
      </c>
      <c r="J39" s="28">
        <f>I39*E39</f>
        <v>0</v>
      </c>
      <c r="K39" s="29">
        <f>J39</f>
        <v>0</v>
      </c>
      <c r="L39" s="62"/>
    </row>
    <row r="40" spans="1:12" ht="18" customHeight="1" x14ac:dyDescent="0.15">
      <c r="A40" s="83"/>
      <c r="B40" s="159" t="s">
        <v>173</v>
      </c>
      <c r="C40" s="160"/>
      <c r="D40" s="62" t="s">
        <v>174</v>
      </c>
      <c r="E40" s="26">
        <v>20</v>
      </c>
      <c r="F40" s="62" t="s">
        <v>156</v>
      </c>
      <c r="G40" s="28"/>
      <c r="H40" s="28"/>
      <c r="I40" s="28">
        <f>J37</f>
        <v>0</v>
      </c>
      <c r="J40" s="28">
        <f>ROUNDDOWN((I40*E40)/100,-1)</f>
        <v>0</v>
      </c>
      <c r="K40" s="29">
        <f>J40</f>
        <v>0</v>
      </c>
      <c r="L40" s="62"/>
    </row>
    <row r="41" spans="1:12" ht="18" customHeight="1" x14ac:dyDescent="0.15">
      <c r="A41" s="52"/>
      <c r="B41" s="159"/>
      <c r="C41" s="160"/>
      <c r="D41" s="62"/>
      <c r="E41" s="90"/>
      <c r="F41" s="62"/>
      <c r="G41" s="31"/>
      <c r="H41" s="31"/>
      <c r="I41" s="28"/>
      <c r="J41" s="28"/>
      <c r="K41" s="29"/>
      <c r="L41" s="62"/>
    </row>
    <row r="42" spans="1:12" ht="18" customHeight="1" x14ac:dyDescent="0.15">
      <c r="A42" s="71">
        <v>2</v>
      </c>
      <c r="B42" s="165" t="str">
        <f>물량산출근거!B10</f>
        <v>상판 설치</v>
      </c>
      <c r="C42" s="166"/>
      <c r="D42" s="51" t="str">
        <f>물량산출근거!D10</f>
        <v>8.5mm(1220*2440)</v>
      </c>
      <c r="E42" s="26">
        <f>물량산출근거!G10</f>
        <v>136</v>
      </c>
      <c r="F42" s="24" t="str">
        <f>물량산출근거!E10</f>
        <v>장</v>
      </c>
      <c r="G42" s="28">
        <f>시장조사서!I7</f>
        <v>0</v>
      </c>
      <c r="H42" s="28">
        <f>G42*E42</f>
        <v>0</v>
      </c>
      <c r="I42" s="28"/>
      <c r="J42" s="28"/>
      <c r="K42" s="29">
        <f>H42</f>
        <v>0</v>
      </c>
      <c r="L42" s="24"/>
    </row>
    <row r="43" spans="1:12" ht="18" customHeight="1" x14ac:dyDescent="0.15">
      <c r="A43" s="51"/>
      <c r="B43" s="159" t="str">
        <f>물량산출근거!B11</f>
        <v>고무판 설치</v>
      </c>
      <c r="C43" s="160"/>
      <c r="D43" s="62" t="str">
        <f>물량산출근거!D11</f>
        <v>1,200W×2.4T×15m</v>
      </c>
      <c r="E43" s="26">
        <f>물량산출근거!G11</f>
        <v>165</v>
      </c>
      <c r="F43" s="62" t="str">
        <f>물량산출근거!E11</f>
        <v>m</v>
      </c>
      <c r="G43" s="28">
        <f>시장조사서!D9/15</f>
        <v>0</v>
      </c>
      <c r="H43" s="28">
        <f t="shared" ref="H43:H44" si="0">G43*E43</f>
        <v>0</v>
      </c>
      <c r="I43" s="28"/>
      <c r="J43" s="28"/>
      <c r="K43" s="29">
        <f t="shared" ref="K43:K44" si="1">H43</f>
        <v>0</v>
      </c>
      <c r="L43" s="24"/>
    </row>
    <row r="44" spans="1:12" ht="18" customHeight="1" x14ac:dyDescent="0.15">
      <c r="A44" s="51"/>
      <c r="B44" s="159" t="str">
        <f>물량산출근거!B12</f>
        <v>상판 설치</v>
      </c>
      <c r="C44" s="160"/>
      <c r="D44" s="62" t="str">
        <f>물량산출근거!D12</f>
        <v>15mm(1220*2440)</v>
      </c>
      <c r="E44" s="26">
        <f>물량산출근거!G12</f>
        <v>66</v>
      </c>
      <c r="F44" s="62" t="s">
        <v>153</v>
      </c>
      <c r="G44" s="28">
        <f>시장조사서!I8</f>
        <v>0</v>
      </c>
      <c r="H44" s="28">
        <f t="shared" si="0"/>
        <v>0</v>
      </c>
      <c r="I44" s="28"/>
      <c r="J44" s="28"/>
      <c r="K44" s="29">
        <f t="shared" si="1"/>
        <v>0</v>
      </c>
      <c r="L44" s="24"/>
    </row>
    <row r="45" spans="1:12" ht="18" customHeight="1" x14ac:dyDescent="0.15">
      <c r="A45" s="38"/>
      <c r="B45" s="159" t="s">
        <v>159</v>
      </c>
      <c r="C45" s="160"/>
      <c r="D45" s="24"/>
      <c r="E45" s="110">
        <f>물량산출근거!G14</f>
        <v>180</v>
      </c>
      <c r="F45" s="105" t="s">
        <v>170</v>
      </c>
      <c r="G45" s="31"/>
      <c r="H45" s="31"/>
      <c r="I45" s="28">
        <f>일위대가!K35</f>
        <v>0</v>
      </c>
      <c r="J45" s="28">
        <f>I45*E45</f>
        <v>0</v>
      </c>
      <c r="K45" s="29">
        <f>J45</f>
        <v>0</v>
      </c>
      <c r="L45" s="24"/>
    </row>
    <row r="46" spans="1:12" ht="18" customHeight="1" x14ac:dyDescent="0.15">
      <c r="A46" s="52"/>
      <c r="B46" s="159" t="s">
        <v>180</v>
      </c>
      <c r="C46" s="160"/>
      <c r="D46" s="62" t="str">
        <f>시장조사서!C11</f>
        <v>투명 무광 18L</v>
      </c>
      <c r="E46" s="110">
        <v>10</v>
      </c>
      <c r="F46" s="105" t="s">
        <v>183</v>
      </c>
      <c r="G46" s="91">
        <f>시장조사서!D11</f>
        <v>0</v>
      </c>
      <c r="H46" s="91">
        <f>G46*E46</f>
        <v>0</v>
      </c>
      <c r="I46" s="28"/>
      <c r="J46" s="28"/>
      <c r="K46" s="29">
        <f>H46</f>
        <v>0</v>
      </c>
      <c r="L46" s="62"/>
    </row>
    <row r="47" spans="1:12" ht="18" customHeight="1" x14ac:dyDescent="0.15">
      <c r="A47" s="52"/>
      <c r="B47" s="159" t="s">
        <v>186</v>
      </c>
      <c r="C47" s="160"/>
      <c r="D47" s="62"/>
      <c r="E47" s="110">
        <f>물량산출근거!G16</f>
        <v>360</v>
      </c>
      <c r="F47" s="105" t="s">
        <v>170</v>
      </c>
      <c r="G47" s="31"/>
      <c r="H47" s="31"/>
      <c r="I47" s="28">
        <f>일위대가!K91</f>
        <v>0</v>
      </c>
      <c r="J47" s="28">
        <f>I47*E47</f>
        <v>0</v>
      </c>
      <c r="K47" s="29">
        <f>J47</f>
        <v>0</v>
      </c>
      <c r="L47" s="62"/>
    </row>
    <row r="48" spans="1:12" ht="18" customHeight="1" x14ac:dyDescent="0.15">
      <c r="A48" s="52"/>
      <c r="B48" s="159"/>
      <c r="C48" s="160"/>
      <c r="D48" s="62"/>
      <c r="E48" s="90"/>
      <c r="F48" s="62"/>
      <c r="G48" s="31"/>
      <c r="H48" s="31"/>
      <c r="I48" s="28"/>
      <c r="J48" s="28"/>
      <c r="K48" s="29"/>
      <c r="L48" s="62"/>
    </row>
    <row r="49" spans="1:12" ht="18" customHeight="1" x14ac:dyDescent="0.15">
      <c r="A49" s="83">
        <v>3</v>
      </c>
      <c r="B49" s="165" t="str">
        <f>물량산출근거!B16</f>
        <v>상판 도장(2회)</v>
      </c>
      <c r="C49" s="166"/>
      <c r="D49" s="24" t="str">
        <f>물량산출근거!D16</f>
        <v>공사면적</v>
      </c>
      <c r="E49" s="26">
        <f>물량산출근거!G16</f>
        <v>360</v>
      </c>
      <c r="F49" s="24" t="str">
        <f>물량산출근거!E16</f>
        <v>㎡</v>
      </c>
      <c r="G49" s="28"/>
      <c r="H49" s="28"/>
      <c r="I49" s="28">
        <f>일위대가!K91</f>
        <v>0</v>
      </c>
      <c r="J49" s="28">
        <f>I49*E49</f>
        <v>0</v>
      </c>
      <c r="K49" s="29">
        <f>J49</f>
        <v>0</v>
      </c>
      <c r="L49" s="24"/>
    </row>
    <row r="50" spans="1:12" ht="18" customHeight="1" x14ac:dyDescent="0.15">
      <c r="A50" s="38"/>
      <c r="B50" s="159"/>
      <c r="C50" s="160"/>
      <c r="D50" s="24"/>
      <c r="E50" s="90"/>
      <c r="F50" s="62"/>
      <c r="G50" s="31"/>
      <c r="H50" s="31"/>
      <c r="I50" s="28"/>
      <c r="J50" s="28"/>
      <c r="K50" s="29"/>
      <c r="L50" s="24"/>
    </row>
    <row r="51" spans="1:12" ht="18" customHeight="1" x14ac:dyDescent="0.15">
      <c r="A51" s="38"/>
      <c r="B51" s="159"/>
      <c r="C51" s="160"/>
      <c r="D51" s="62"/>
      <c r="E51" s="32"/>
      <c r="F51" s="62"/>
      <c r="G51" s="31"/>
      <c r="H51" s="31"/>
      <c r="I51" s="28"/>
      <c r="J51" s="28"/>
      <c r="K51" s="33"/>
      <c r="L51" s="24"/>
    </row>
    <row r="52" spans="1:12" ht="18" customHeight="1" x14ac:dyDescent="0.15">
      <c r="A52" s="83"/>
      <c r="B52" s="165"/>
      <c r="C52" s="166"/>
      <c r="D52" s="24"/>
      <c r="E52" s="26"/>
      <c r="F52" s="62"/>
      <c r="G52" s="28"/>
      <c r="H52" s="28"/>
      <c r="I52" s="28"/>
      <c r="J52" s="28"/>
      <c r="K52" s="29"/>
      <c r="L52" s="24"/>
    </row>
    <row r="53" spans="1:12" ht="18" customHeight="1" x14ac:dyDescent="0.15">
      <c r="A53" s="83"/>
      <c r="B53" s="165"/>
      <c r="C53" s="166"/>
      <c r="D53" s="24"/>
      <c r="E53" s="32"/>
      <c r="F53" s="62"/>
      <c r="G53" s="91"/>
      <c r="H53" s="91"/>
      <c r="I53" s="28"/>
      <c r="J53" s="28"/>
      <c r="K53" s="29"/>
      <c r="L53" s="24"/>
    </row>
    <row r="54" spans="1:12" ht="18" customHeight="1" x14ac:dyDescent="0.15">
      <c r="A54" s="83"/>
      <c r="B54" s="165"/>
      <c r="C54" s="166"/>
      <c r="D54" s="62"/>
      <c r="E54" s="26"/>
      <c r="F54" s="62"/>
      <c r="G54" s="28"/>
      <c r="H54" s="28"/>
      <c r="I54" s="28"/>
      <c r="J54" s="28"/>
      <c r="K54" s="29"/>
      <c r="L54" s="62"/>
    </row>
    <row r="55" spans="1:12" ht="18" customHeight="1" x14ac:dyDescent="0.15">
      <c r="A55" s="83"/>
      <c r="B55" s="165"/>
      <c r="C55" s="166"/>
      <c r="D55" s="62"/>
      <c r="E55" s="32"/>
      <c r="F55" s="62"/>
      <c r="G55" s="91"/>
      <c r="H55" s="91"/>
      <c r="I55" s="28"/>
      <c r="J55" s="28"/>
      <c r="K55" s="29"/>
      <c r="L55" s="62"/>
    </row>
    <row r="56" spans="1:12" ht="18" customHeight="1" x14ac:dyDescent="0.15">
      <c r="A56" s="83"/>
      <c r="B56" s="165"/>
      <c r="C56" s="166"/>
      <c r="D56" s="62"/>
      <c r="E56" s="26"/>
      <c r="F56" s="62"/>
      <c r="G56" s="28"/>
      <c r="H56" s="28"/>
      <c r="I56" s="28"/>
      <c r="J56" s="28"/>
      <c r="K56" s="29"/>
      <c r="L56" s="62"/>
    </row>
    <row r="57" spans="1:12" ht="18" customHeight="1" x14ac:dyDescent="0.15"/>
    <row r="58" spans="1:12" ht="18" customHeight="1" x14ac:dyDescent="0.15"/>
    <row r="59" spans="1:12" ht="18" customHeight="1" x14ac:dyDescent="0.15"/>
    <row r="60" spans="1:12" ht="18" customHeight="1" x14ac:dyDescent="0.15"/>
    <row r="61" spans="1:12" ht="18" customHeight="1" x14ac:dyDescent="0.15"/>
    <row r="62" spans="1:12" ht="18" customHeight="1" x14ac:dyDescent="0.15"/>
    <row r="63" spans="1:12" ht="18" customHeight="1" x14ac:dyDescent="0.15"/>
    <row r="64" spans="1:1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</sheetData>
  <mergeCells count="67">
    <mergeCell ref="B15:C15"/>
    <mergeCell ref="A1:L2"/>
    <mergeCell ref="A4:G4"/>
    <mergeCell ref="K4:L4"/>
    <mergeCell ref="A5:A6"/>
    <mergeCell ref="B5:C6"/>
    <mergeCell ref="D5:D6"/>
    <mergeCell ref="E5:E6"/>
    <mergeCell ref="F5:F6"/>
    <mergeCell ref="G5:H5"/>
    <mergeCell ref="I5:J5"/>
    <mergeCell ref="B10:C10"/>
    <mergeCell ref="B11:C11"/>
    <mergeCell ref="B12:C12"/>
    <mergeCell ref="B13:C13"/>
    <mergeCell ref="B14:C14"/>
    <mergeCell ref="K5:K6"/>
    <mergeCell ref="L5:L6"/>
    <mergeCell ref="B7:C7"/>
    <mergeCell ref="B8:C8"/>
    <mergeCell ref="B9:C9"/>
    <mergeCell ref="B25:C25"/>
    <mergeCell ref="B27:C27"/>
    <mergeCell ref="B28:C28"/>
    <mergeCell ref="B24:C24"/>
    <mergeCell ref="B16:C16"/>
    <mergeCell ref="B19:C19"/>
    <mergeCell ref="B20:C20"/>
    <mergeCell ref="B21:C21"/>
    <mergeCell ref="B22:C22"/>
    <mergeCell ref="B23:C23"/>
    <mergeCell ref="B56:C56"/>
    <mergeCell ref="B44:C44"/>
    <mergeCell ref="B45:C45"/>
    <mergeCell ref="B49:C49"/>
    <mergeCell ref="B50:C50"/>
    <mergeCell ref="B54:C54"/>
    <mergeCell ref="B55:C55"/>
    <mergeCell ref="B46:C46"/>
    <mergeCell ref="B47:C47"/>
    <mergeCell ref="B48:C48"/>
    <mergeCell ref="B43:C43"/>
    <mergeCell ref="B17:C17"/>
    <mergeCell ref="B52:C52"/>
    <mergeCell ref="B51:C51"/>
    <mergeCell ref="B53:C53"/>
    <mergeCell ref="B39:C39"/>
    <mergeCell ref="B40:C40"/>
    <mergeCell ref="B42:C42"/>
    <mergeCell ref="B38:C38"/>
    <mergeCell ref="A29:L30"/>
    <mergeCell ref="A32:G32"/>
    <mergeCell ref="K32:L32"/>
    <mergeCell ref="A33:A34"/>
    <mergeCell ref="B33:C34"/>
    <mergeCell ref="K33:K34"/>
    <mergeCell ref="B18:C18"/>
    <mergeCell ref="B41:C41"/>
    <mergeCell ref="L33:L34"/>
    <mergeCell ref="B35:C35"/>
    <mergeCell ref="B36:C36"/>
    <mergeCell ref="B37:C37"/>
    <mergeCell ref="D33:D34"/>
    <mergeCell ref="E33:E34"/>
    <mergeCell ref="F33:F34"/>
    <mergeCell ref="G33:H33"/>
    <mergeCell ref="I33:J33"/>
  </mergeCells>
  <phoneticPr fontId="9" type="noConversion"/>
  <pageMargins left="0.25" right="0.25" top="0.64" bottom="0.61" header="0.3" footer="0.3"/>
  <pageSetup paperSize="9" orientation="landscape" r:id="rId1"/>
  <headerFooter>
    <oddFooter>&amp;R(재)국립극단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0"/>
  <sheetViews>
    <sheetView showGridLines="0" view="pageBreakPreview" zoomScale="80" zoomScaleNormal="100" zoomScaleSheetLayoutView="80" workbookViewId="0">
      <selection sqref="A1:K2"/>
    </sheetView>
  </sheetViews>
  <sheetFormatPr defaultRowHeight="13.5" x14ac:dyDescent="0.15"/>
  <cols>
    <col min="1" max="1" width="4.375" customWidth="1"/>
    <col min="2" max="2" width="11.5" customWidth="1"/>
    <col min="3" max="3" width="13.625" customWidth="1"/>
    <col min="4" max="4" width="25.75" customWidth="1"/>
    <col min="5" max="5" width="6.25" customWidth="1"/>
    <col min="6" max="6" width="9.625" customWidth="1"/>
    <col min="7" max="10" width="8.75" customWidth="1"/>
    <col min="11" max="11" width="20" customWidth="1"/>
  </cols>
  <sheetData>
    <row r="1" spans="1:11" ht="18" customHeight="1" x14ac:dyDescent="0.15">
      <c r="A1" s="147" t="s">
        <v>124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ht="18" customHeight="1" x14ac:dyDescent="0.1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ht="18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18" customHeight="1" x14ac:dyDescent="0.15">
      <c r="A4" s="148" t="str">
        <f>금액집계!A3</f>
        <v>국립극단 백장극장 무대바닥 보수공사</v>
      </c>
      <c r="B4" s="148"/>
      <c r="C4" s="148"/>
      <c r="D4" s="148"/>
      <c r="E4" s="148"/>
      <c r="F4" s="148"/>
      <c r="G4" s="148"/>
      <c r="H4" s="12"/>
      <c r="I4" s="13"/>
      <c r="J4" s="13"/>
      <c r="K4" s="65"/>
    </row>
    <row r="5" spans="1:11" ht="18" customHeight="1" x14ac:dyDescent="0.15">
      <c r="A5" s="171" t="s">
        <v>56</v>
      </c>
      <c r="B5" s="173" t="s">
        <v>67</v>
      </c>
      <c r="C5" s="174"/>
      <c r="D5" s="161" t="s">
        <v>68</v>
      </c>
      <c r="E5" s="185" t="s">
        <v>87</v>
      </c>
      <c r="F5" s="186" t="s">
        <v>89</v>
      </c>
      <c r="G5" s="187" t="s">
        <v>115</v>
      </c>
      <c r="H5" s="188"/>
      <c r="I5" s="187" t="s">
        <v>116</v>
      </c>
      <c r="J5" s="191"/>
      <c r="K5" s="161" t="s">
        <v>64</v>
      </c>
    </row>
    <row r="6" spans="1:11" ht="18" customHeight="1" x14ac:dyDescent="0.15">
      <c r="A6" s="172"/>
      <c r="B6" s="175"/>
      <c r="C6" s="176"/>
      <c r="D6" s="162"/>
      <c r="E6" s="185"/>
      <c r="F6" s="186"/>
      <c r="G6" s="189"/>
      <c r="H6" s="190"/>
      <c r="I6" s="192"/>
      <c r="J6" s="193"/>
      <c r="K6" s="162"/>
    </row>
    <row r="7" spans="1:11" ht="18" customHeight="1" x14ac:dyDescent="0.15">
      <c r="A7" s="70">
        <v>1</v>
      </c>
      <c r="B7" s="181" t="s">
        <v>141</v>
      </c>
      <c r="C7" s="182"/>
      <c r="D7" s="23" t="s">
        <v>192</v>
      </c>
      <c r="E7" s="75" t="s">
        <v>88</v>
      </c>
      <c r="F7" s="75">
        <v>2.5</v>
      </c>
      <c r="G7" s="179">
        <v>792</v>
      </c>
      <c r="H7" s="180"/>
      <c r="I7" s="179">
        <f>G7*F7</f>
        <v>1980</v>
      </c>
      <c r="J7" s="180"/>
      <c r="K7" s="194" t="s">
        <v>157</v>
      </c>
    </row>
    <row r="8" spans="1:11" ht="18" customHeight="1" x14ac:dyDescent="0.15">
      <c r="A8" s="62"/>
      <c r="B8" s="183" t="s">
        <v>151</v>
      </c>
      <c r="C8" s="184"/>
      <c r="D8" s="62"/>
      <c r="E8" s="75" t="s">
        <v>158</v>
      </c>
      <c r="F8" s="75"/>
      <c r="G8" s="179"/>
      <c r="H8" s="180"/>
      <c r="I8" s="179">
        <v>200</v>
      </c>
      <c r="J8" s="180"/>
      <c r="K8" s="195"/>
    </row>
    <row r="9" spans="1:11" ht="18" customHeight="1" x14ac:dyDescent="0.15">
      <c r="A9" s="62"/>
      <c r="B9" s="93"/>
      <c r="C9" s="94"/>
      <c r="D9" s="62"/>
      <c r="E9" s="75"/>
      <c r="F9" s="75"/>
      <c r="G9" s="95"/>
      <c r="H9" s="96"/>
      <c r="I9" s="95"/>
      <c r="J9" s="96"/>
      <c r="K9" s="196"/>
    </row>
    <row r="10" spans="1:11" ht="18" customHeight="1" x14ac:dyDescent="0.15">
      <c r="A10" s="71">
        <v>2</v>
      </c>
      <c r="B10" s="181" t="s">
        <v>142</v>
      </c>
      <c r="C10" s="182"/>
      <c r="D10" s="23" t="s">
        <v>187</v>
      </c>
      <c r="E10" s="75" t="s">
        <v>154</v>
      </c>
      <c r="F10" s="75"/>
      <c r="G10" s="179">
        <v>136</v>
      </c>
      <c r="H10" s="180"/>
      <c r="I10" s="179"/>
      <c r="J10" s="180"/>
      <c r="K10" s="194" t="s">
        <v>185</v>
      </c>
    </row>
    <row r="11" spans="1:11" ht="18" customHeight="1" x14ac:dyDescent="0.15">
      <c r="A11" s="62"/>
      <c r="B11" s="183" t="s">
        <v>144</v>
      </c>
      <c r="C11" s="184"/>
      <c r="D11" s="23" t="str">
        <f>시장조사서!C9</f>
        <v>1,200W×2.4T×15m</v>
      </c>
      <c r="E11" s="75" t="s">
        <v>118</v>
      </c>
      <c r="F11" s="75"/>
      <c r="G11" s="179">
        <v>165</v>
      </c>
      <c r="H11" s="180"/>
      <c r="I11" s="179"/>
      <c r="J11" s="180"/>
      <c r="K11" s="197"/>
    </row>
    <row r="12" spans="1:11" ht="18" customHeight="1" x14ac:dyDescent="0.15">
      <c r="A12" s="62"/>
      <c r="B12" s="183" t="s">
        <v>145</v>
      </c>
      <c r="C12" s="184"/>
      <c r="D12" s="23" t="s">
        <v>135</v>
      </c>
      <c r="E12" s="75" t="s">
        <v>153</v>
      </c>
      <c r="F12" s="75"/>
      <c r="G12" s="179">
        <v>66</v>
      </c>
      <c r="H12" s="180"/>
      <c r="I12" s="179"/>
      <c r="J12" s="180"/>
      <c r="K12" s="197"/>
    </row>
    <row r="13" spans="1:11" ht="18" customHeight="1" x14ac:dyDescent="0.15">
      <c r="A13" s="62"/>
      <c r="B13" s="183" t="s">
        <v>146</v>
      </c>
      <c r="C13" s="184"/>
      <c r="D13" s="62" t="s">
        <v>147</v>
      </c>
      <c r="E13" s="75" t="s">
        <v>117</v>
      </c>
      <c r="F13" s="75"/>
      <c r="G13" s="179"/>
      <c r="H13" s="180"/>
      <c r="I13" s="179">
        <v>100</v>
      </c>
      <c r="J13" s="180"/>
      <c r="K13" s="198"/>
    </row>
    <row r="14" spans="1:11" ht="18" customHeight="1" x14ac:dyDescent="0.15">
      <c r="A14" s="83"/>
      <c r="B14" s="183" t="s">
        <v>171</v>
      </c>
      <c r="C14" s="184"/>
      <c r="D14" s="23"/>
      <c r="E14" s="106" t="s">
        <v>170</v>
      </c>
      <c r="F14" s="75"/>
      <c r="G14" s="179">
        <v>180</v>
      </c>
      <c r="H14" s="180"/>
      <c r="I14" s="179"/>
      <c r="J14" s="180"/>
      <c r="K14" s="102"/>
    </row>
    <row r="15" spans="1:11" ht="18" customHeight="1" x14ac:dyDescent="0.15">
      <c r="A15" s="83"/>
      <c r="B15" s="181"/>
      <c r="C15" s="182"/>
      <c r="D15" s="23"/>
      <c r="E15" s="75"/>
      <c r="F15" s="75"/>
      <c r="G15" s="179"/>
      <c r="H15" s="180"/>
      <c r="I15" s="179"/>
      <c r="J15" s="180"/>
      <c r="K15" s="102"/>
    </row>
    <row r="16" spans="1:11" ht="18" customHeight="1" x14ac:dyDescent="0.15">
      <c r="A16" s="71">
        <v>3</v>
      </c>
      <c r="B16" s="181" t="s">
        <v>149</v>
      </c>
      <c r="C16" s="182"/>
      <c r="D16" s="62" t="s">
        <v>148</v>
      </c>
      <c r="E16" s="75" t="s">
        <v>143</v>
      </c>
      <c r="F16" s="75"/>
      <c r="G16" s="179">
        <v>360</v>
      </c>
      <c r="H16" s="180"/>
      <c r="I16" s="179">
        <f>G16*F16</f>
        <v>0</v>
      </c>
      <c r="J16" s="180"/>
      <c r="K16" s="109" t="s">
        <v>175</v>
      </c>
    </row>
    <row r="17" spans="1:11" ht="18" customHeight="1" x14ac:dyDescent="0.15">
      <c r="A17" s="83"/>
      <c r="B17" s="181"/>
      <c r="C17" s="182"/>
      <c r="D17" s="23"/>
      <c r="E17" s="75"/>
      <c r="F17" s="75"/>
      <c r="G17" s="179"/>
      <c r="H17" s="180"/>
      <c r="I17" s="179"/>
      <c r="J17" s="180"/>
      <c r="K17" s="102"/>
    </row>
    <row r="18" spans="1:11" ht="18" customHeight="1" x14ac:dyDescent="0.15">
      <c r="A18" s="83"/>
      <c r="B18" s="181"/>
      <c r="C18" s="182"/>
      <c r="D18" s="23"/>
      <c r="E18" s="75"/>
      <c r="F18" s="75"/>
      <c r="G18" s="179"/>
      <c r="H18" s="180"/>
      <c r="I18" s="179"/>
      <c r="J18" s="180"/>
      <c r="K18" s="102"/>
    </row>
    <row r="19" spans="1:11" ht="18" customHeight="1" x14ac:dyDescent="0.15">
      <c r="A19" s="52"/>
      <c r="B19" s="177"/>
      <c r="C19" s="178"/>
      <c r="D19" s="62"/>
      <c r="E19" s="75"/>
      <c r="F19" s="75"/>
      <c r="G19" s="179"/>
      <c r="H19" s="180"/>
      <c r="I19" s="179"/>
      <c r="J19" s="180"/>
      <c r="K19" s="102"/>
    </row>
    <row r="20" spans="1:11" ht="18" customHeight="1" x14ac:dyDescent="0.15">
      <c r="A20" s="71"/>
      <c r="B20" s="181"/>
      <c r="C20" s="182"/>
      <c r="D20" s="23"/>
      <c r="E20" s="75"/>
      <c r="F20" s="75"/>
      <c r="G20" s="179"/>
      <c r="H20" s="180"/>
      <c r="I20" s="179"/>
      <c r="J20" s="180"/>
      <c r="K20" s="102"/>
    </row>
    <row r="21" spans="1:11" ht="18" customHeight="1" x14ac:dyDescent="0.15">
      <c r="A21" s="83"/>
      <c r="B21" s="181"/>
      <c r="C21" s="182"/>
      <c r="D21" s="23"/>
      <c r="E21" s="75"/>
      <c r="F21" s="75"/>
      <c r="G21" s="179"/>
      <c r="H21" s="180"/>
      <c r="I21" s="179"/>
      <c r="J21" s="180"/>
      <c r="K21" s="102"/>
    </row>
    <row r="22" spans="1:11" ht="18" customHeight="1" x14ac:dyDescent="0.15">
      <c r="A22" s="52"/>
      <c r="B22" s="177"/>
      <c r="C22" s="178"/>
      <c r="D22" s="62"/>
      <c r="E22" s="75"/>
      <c r="F22" s="75"/>
      <c r="G22" s="179"/>
      <c r="H22" s="180"/>
      <c r="I22" s="179"/>
      <c r="J22" s="180"/>
      <c r="K22" s="102"/>
    </row>
    <row r="23" spans="1:11" ht="18" customHeight="1" x14ac:dyDescent="0.15">
      <c r="A23" s="71"/>
      <c r="B23" s="181"/>
      <c r="C23" s="182"/>
      <c r="D23" s="23"/>
      <c r="E23" s="75"/>
      <c r="F23" s="75"/>
      <c r="G23" s="179"/>
      <c r="H23" s="180"/>
      <c r="I23" s="179"/>
      <c r="J23" s="180"/>
      <c r="K23" s="102"/>
    </row>
    <row r="24" spans="1:11" ht="18" customHeight="1" x14ac:dyDescent="0.15">
      <c r="A24" s="83"/>
      <c r="B24" s="181"/>
      <c r="C24" s="182"/>
      <c r="D24" s="23"/>
      <c r="E24" s="75"/>
      <c r="F24" s="75"/>
      <c r="G24" s="179"/>
      <c r="H24" s="180"/>
      <c r="I24" s="179"/>
      <c r="J24" s="180"/>
      <c r="K24" s="102"/>
    </row>
    <row r="25" spans="1:11" ht="18" customHeight="1" x14ac:dyDescent="0.15">
      <c r="A25" s="52"/>
      <c r="B25" s="177"/>
      <c r="C25" s="178"/>
      <c r="D25" s="62"/>
      <c r="E25" s="75"/>
      <c r="F25" s="75"/>
      <c r="G25" s="179"/>
      <c r="H25" s="180"/>
      <c r="I25" s="179"/>
      <c r="J25" s="180"/>
      <c r="K25" s="102"/>
    </row>
    <row r="26" spans="1:11" ht="18" customHeight="1" x14ac:dyDescent="0.15">
      <c r="A26" s="71"/>
      <c r="B26" s="181"/>
      <c r="C26" s="182"/>
      <c r="D26" s="23"/>
      <c r="E26" s="75"/>
      <c r="F26" s="75"/>
      <c r="G26" s="179"/>
      <c r="H26" s="180"/>
      <c r="I26" s="179"/>
      <c r="J26" s="180"/>
      <c r="K26" s="102"/>
    </row>
    <row r="27" spans="1:11" ht="18" customHeight="1" x14ac:dyDescent="0.15">
      <c r="A27" s="83"/>
      <c r="B27" s="181"/>
      <c r="C27" s="182"/>
      <c r="D27" s="23"/>
      <c r="E27" s="75"/>
      <c r="F27" s="75"/>
      <c r="G27" s="179"/>
      <c r="H27" s="180"/>
      <c r="I27" s="179"/>
      <c r="J27" s="180"/>
      <c r="K27" s="102"/>
    </row>
    <row r="28" spans="1:11" ht="18" customHeight="1" x14ac:dyDescent="0.15">
      <c r="A28" s="52"/>
      <c r="B28" s="177"/>
      <c r="C28" s="178"/>
      <c r="D28" s="62"/>
      <c r="E28" s="75"/>
      <c r="F28" s="75"/>
      <c r="G28" s="179"/>
      <c r="H28" s="180"/>
      <c r="I28" s="179"/>
      <c r="J28" s="180"/>
      <c r="K28" s="102"/>
    </row>
    <row r="29" spans="1:11" ht="18" customHeight="1" x14ac:dyDescent="0.15">
      <c r="A29" s="71"/>
      <c r="B29" s="181"/>
      <c r="C29" s="182"/>
      <c r="D29" s="23"/>
      <c r="E29" s="75"/>
      <c r="F29" s="75"/>
      <c r="G29" s="179"/>
      <c r="H29" s="180"/>
      <c r="I29" s="179"/>
      <c r="J29" s="180"/>
      <c r="K29" s="102"/>
    </row>
    <row r="30" spans="1:11" ht="18" customHeight="1" x14ac:dyDescent="0.15"/>
    <row r="31" spans="1:11" ht="18" customHeight="1" x14ac:dyDescent="0.15"/>
    <row r="32" spans="1:11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</sheetData>
  <mergeCells count="78">
    <mergeCell ref="B18:C18"/>
    <mergeCell ref="B19:C19"/>
    <mergeCell ref="B20:C20"/>
    <mergeCell ref="B21:C21"/>
    <mergeCell ref="G18:H18"/>
    <mergeCell ref="G19:H19"/>
    <mergeCell ref="G20:H20"/>
    <mergeCell ref="G21:H21"/>
    <mergeCell ref="I21:J21"/>
    <mergeCell ref="I17:J17"/>
    <mergeCell ref="I13:J13"/>
    <mergeCell ref="I11:J11"/>
    <mergeCell ref="I16:J16"/>
    <mergeCell ref="I12:J12"/>
    <mergeCell ref="I18:J18"/>
    <mergeCell ref="I19:J19"/>
    <mergeCell ref="I20:J20"/>
    <mergeCell ref="K7:K9"/>
    <mergeCell ref="G12:H12"/>
    <mergeCell ref="G13:H13"/>
    <mergeCell ref="G16:H16"/>
    <mergeCell ref="B17:C17"/>
    <mergeCell ref="G17:H17"/>
    <mergeCell ref="B14:C14"/>
    <mergeCell ref="G14:H14"/>
    <mergeCell ref="I14:J14"/>
    <mergeCell ref="B15:C15"/>
    <mergeCell ref="G15:H15"/>
    <mergeCell ref="I15:J15"/>
    <mergeCell ref="B12:C12"/>
    <mergeCell ref="B13:C13"/>
    <mergeCell ref="B16:C16"/>
    <mergeCell ref="K10:K13"/>
    <mergeCell ref="B8:C8"/>
    <mergeCell ref="G5:H6"/>
    <mergeCell ref="I5:J6"/>
    <mergeCell ref="I7:J7"/>
    <mergeCell ref="G7:H7"/>
    <mergeCell ref="B11:C11"/>
    <mergeCell ref="A1:K2"/>
    <mergeCell ref="A4:G4"/>
    <mergeCell ref="A5:A6"/>
    <mergeCell ref="B5:C6"/>
    <mergeCell ref="D5:D6"/>
    <mergeCell ref="E5:E6"/>
    <mergeCell ref="F5:F6"/>
    <mergeCell ref="G8:H8"/>
    <mergeCell ref="G10:H10"/>
    <mergeCell ref="G11:H11"/>
    <mergeCell ref="B10:C10"/>
    <mergeCell ref="I8:J8"/>
    <mergeCell ref="I10:J10"/>
    <mergeCell ref="K5:K6"/>
    <mergeCell ref="B7:C7"/>
    <mergeCell ref="B29:C29"/>
    <mergeCell ref="B24:C24"/>
    <mergeCell ref="G24:H24"/>
    <mergeCell ref="I24:J24"/>
    <mergeCell ref="B25:C25"/>
    <mergeCell ref="G25:H25"/>
    <mergeCell ref="I25:J25"/>
    <mergeCell ref="G29:H29"/>
    <mergeCell ref="I29:J29"/>
    <mergeCell ref="I26:J26"/>
    <mergeCell ref="I27:J27"/>
    <mergeCell ref="G26:H26"/>
    <mergeCell ref="G28:H28"/>
    <mergeCell ref="G27:H27"/>
    <mergeCell ref="B26:C26"/>
    <mergeCell ref="B27:C27"/>
    <mergeCell ref="I28:J28"/>
    <mergeCell ref="I22:J22"/>
    <mergeCell ref="B23:C23"/>
    <mergeCell ref="G23:H23"/>
    <mergeCell ref="I23:J23"/>
    <mergeCell ref="B22:C22"/>
    <mergeCell ref="G22:H22"/>
    <mergeCell ref="B28:C28"/>
  </mergeCells>
  <phoneticPr fontId="9" type="noConversion"/>
  <pageMargins left="0.25" right="0.25" top="0.64" bottom="0.61" header="0.3" footer="0.3"/>
  <pageSetup paperSize="9" scale="96" orientation="landscape" r:id="rId1"/>
  <headerFooter>
    <oddFooter>&amp;R(재)국립극단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6"/>
  <sheetViews>
    <sheetView showGridLines="0" view="pageBreakPreview" zoomScale="90" zoomScaleNormal="100" zoomScaleSheetLayoutView="90" workbookViewId="0">
      <selection sqref="A1:L2"/>
    </sheetView>
  </sheetViews>
  <sheetFormatPr defaultRowHeight="13.5" x14ac:dyDescent="0.15"/>
  <cols>
    <col min="1" max="1" width="4.375" customWidth="1"/>
    <col min="2" max="3" width="9.75" customWidth="1"/>
    <col min="4" max="4" width="20.625" customWidth="1"/>
    <col min="5" max="6" width="5.625" customWidth="1"/>
    <col min="7" max="7" width="10.625" customWidth="1"/>
    <col min="8" max="8" width="12.625" customWidth="1"/>
    <col min="9" max="9" width="10.625" customWidth="1"/>
    <col min="10" max="10" width="12.625" customWidth="1"/>
    <col min="11" max="11" width="14.375" customWidth="1"/>
    <col min="12" max="12" width="9.875" customWidth="1"/>
  </cols>
  <sheetData>
    <row r="1" spans="1:12" ht="18" customHeight="1" x14ac:dyDescent="0.15">
      <c r="A1" s="147" t="s">
        <v>120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ht="18" customHeight="1" x14ac:dyDescent="0.1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ht="18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18" customHeight="1" x14ac:dyDescent="0.15">
      <c r="A4" s="148" t="str">
        <f>금액집계!A3</f>
        <v>국립극단 백장극장 무대바닥 보수공사</v>
      </c>
      <c r="B4" s="148"/>
      <c r="C4" s="148"/>
      <c r="D4" s="148"/>
      <c r="E4" s="148"/>
      <c r="F4" s="148"/>
      <c r="G4" s="148"/>
      <c r="H4" s="12"/>
      <c r="I4" s="13"/>
      <c r="J4" s="13"/>
      <c r="K4" s="149"/>
      <c r="L4" s="149"/>
    </row>
    <row r="5" spans="1:12" ht="18" customHeight="1" x14ac:dyDescent="0.15">
      <c r="A5" s="171" t="s">
        <v>56</v>
      </c>
      <c r="B5" s="173" t="s">
        <v>67</v>
      </c>
      <c r="C5" s="174"/>
      <c r="D5" s="161" t="s">
        <v>68</v>
      </c>
      <c r="E5" s="161" t="s">
        <v>59</v>
      </c>
      <c r="F5" s="161" t="s">
        <v>60</v>
      </c>
      <c r="G5" s="167" t="s">
        <v>61</v>
      </c>
      <c r="H5" s="168"/>
      <c r="I5" s="167" t="s">
        <v>62</v>
      </c>
      <c r="J5" s="168"/>
      <c r="K5" s="161" t="s">
        <v>63</v>
      </c>
      <c r="L5" s="161" t="s">
        <v>64</v>
      </c>
    </row>
    <row r="6" spans="1:12" ht="18" customHeight="1" x14ac:dyDescent="0.15">
      <c r="A6" s="172"/>
      <c r="B6" s="175"/>
      <c r="C6" s="176"/>
      <c r="D6" s="162"/>
      <c r="E6" s="162"/>
      <c r="F6" s="162"/>
      <c r="G6" s="47" t="s">
        <v>69</v>
      </c>
      <c r="H6" s="47" t="s">
        <v>70</v>
      </c>
      <c r="I6" s="47" t="s">
        <v>71</v>
      </c>
      <c r="J6" s="47" t="s">
        <v>70</v>
      </c>
      <c r="K6" s="162"/>
      <c r="L6" s="162"/>
    </row>
    <row r="7" spans="1:12" ht="18" customHeight="1" x14ac:dyDescent="0.15">
      <c r="A7" s="19"/>
      <c r="B7" s="163" t="s">
        <v>52</v>
      </c>
      <c r="C7" s="164"/>
      <c r="D7" s="39"/>
      <c r="E7" s="40"/>
      <c r="F7" s="39"/>
      <c r="G7" s="41"/>
      <c r="H7" s="37"/>
      <c r="I7" s="37"/>
      <c r="J7" s="37"/>
      <c r="K7" s="37">
        <f>SUM(K8:K15)</f>
        <v>0</v>
      </c>
      <c r="L7" s="203" t="s">
        <v>130</v>
      </c>
    </row>
    <row r="8" spans="1:12" ht="18" customHeight="1" x14ac:dyDescent="0.15">
      <c r="A8" s="62">
        <v>1</v>
      </c>
      <c r="B8" s="159" t="s">
        <v>90</v>
      </c>
      <c r="C8" s="160"/>
      <c r="D8" s="62"/>
      <c r="E8" s="26">
        <v>18.48</v>
      </c>
      <c r="F8" s="62" t="s">
        <v>91</v>
      </c>
      <c r="G8" s="28"/>
      <c r="H8" s="28"/>
      <c r="I8" s="28"/>
      <c r="J8" s="28"/>
      <c r="K8" s="28">
        <f>H8</f>
        <v>0</v>
      </c>
      <c r="L8" s="204"/>
    </row>
    <row r="9" spans="1:12" ht="18" customHeight="1" x14ac:dyDescent="0.15">
      <c r="A9" s="62">
        <v>2</v>
      </c>
      <c r="B9" s="159" t="s">
        <v>92</v>
      </c>
      <c r="C9" s="160"/>
      <c r="D9" s="62"/>
      <c r="E9" s="26">
        <v>6300</v>
      </c>
      <c r="F9" s="62" t="s">
        <v>98</v>
      </c>
      <c r="G9" s="28"/>
      <c r="H9" s="28"/>
      <c r="I9" s="28"/>
      <c r="J9" s="28"/>
      <c r="K9" s="28">
        <f t="shared" ref="K9:K10" si="0">H9</f>
        <v>0</v>
      </c>
      <c r="L9" s="204"/>
    </row>
    <row r="10" spans="1:12" ht="18" customHeight="1" x14ac:dyDescent="0.15">
      <c r="A10" s="62">
        <v>3</v>
      </c>
      <c r="B10" s="159" t="s">
        <v>93</v>
      </c>
      <c r="C10" s="160"/>
      <c r="D10" s="62"/>
      <c r="E10" s="26">
        <v>2.8</v>
      </c>
      <c r="F10" s="62" t="s">
        <v>91</v>
      </c>
      <c r="G10" s="28"/>
      <c r="H10" s="28"/>
      <c r="I10" s="28"/>
      <c r="J10" s="28"/>
      <c r="K10" s="28">
        <f t="shared" si="0"/>
        <v>0</v>
      </c>
      <c r="L10" s="204"/>
    </row>
    <row r="11" spans="1:12" ht="18" customHeight="1" x14ac:dyDescent="0.15">
      <c r="A11" s="62">
        <v>4</v>
      </c>
      <c r="B11" s="159" t="s">
        <v>101</v>
      </c>
      <c r="C11" s="160"/>
      <c r="D11" s="62" t="s">
        <v>102</v>
      </c>
      <c r="E11" s="26">
        <v>3</v>
      </c>
      <c r="F11" s="62" t="s">
        <v>103</v>
      </c>
      <c r="G11" s="28"/>
      <c r="H11" s="28"/>
      <c r="I11" s="28"/>
      <c r="J11" s="28"/>
      <c r="K11" s="28">
        <f t="shared" ref="K11" si="1">H11</f>
        <v>0</v>
      </c>
      <c r="L11" s="204"/>
    </row>
    <row r="12" spans="1:12" ht="18" customHeight="1" x14ac:dyDescent="0.15">
      <c r="A12" s="62">
        <v>5</v>
      </c>
      <c r="B12" s="159" t="s">
        <v>94</v>
      </c>
      <c r="C12" s="160"/>
      <c r="D12" s="62"/>
      <c r="E12" s="76">
        <v>27.65</v>
      </c>
      <c r="F12" s="62" t="s">
        <v>99</v>
      </c>
      <c r="G12" s="28"/>
      <c r="H12" s="31"/>
      <c r="I12" s="28"/>
      <c r="J12" s="28"/>
      <c r="K12" s="28">
        <f>J12</f>
        <v>0</v>
      </c>
      <c r="L12" s="204"/>
    </row>
    <row r="13" spans="1:12" ht="18" customHeight="1" x14ac:dyDescent="0.15">
      <c r="A13" s="62">
        <v>7</v>
      </c>
      <c r="B13" s="159" t="s">
        <v>95</v>
      </c>
      <c r="C13" s="160"/>
      <c r="D13" s="62"/>
      <c r="E13" s="76">
        <v>0.66</v>
      </c>
      <c r="F13" s="62" t="s">
        <v>100</v>
      </c>
      <c r="G13" s="28"/>
      <c r="H13" s="31"/>
      <c r="I13" s="28"/>
      <c r="J13" s="28"/>
      <c r="K13" s="28">
        <f t="shared" ref="K13:K15" si="2">J13</f>
        <v>0</v>
      </c>
      <c r="L13" s="204"/>
    </row>
    <row r="14" spans="1:12" ht="18" customHeight="1" x14ac:dyDescent="0.15">
      <c r="A14" s="62">
        <v>8</v>
      </c>
      <c r="B14" s="159" t="s">
        <v>96</v>
      </c>
      <c r="C14" s="160"/>
      <c r="D14" s="62"/>
      <c r="E14" s="76">
        <v>2.6</v>
      </c>
      <c r="F14" s="62" t="s">
        <v>100</v>
      </c>
      <c r="G14" s="31"/>
      <c r="H14" s="31"/>
      <c r="I14" s="28"/>
      <c r="J14" s="28"/>
      <c r="K14" s="28">
        <f t="shared" si="2"/>
        <v>0</v>
      </c>
      <c r="L14" s="204"/>
    </row>
    <row r="15" spans="1:12" ht="18" customHeight="1" x14ac:dyDescent="0.15">
      <c r="A15" s="62">
        <v>9</v>
      </c>
      <c r="B15" s="159" t="s">
        <v>97</v>
      </c>
      <c r="C15" s="160"/>
      <c r="D15" s="62"/>
      <c r="E15" s="76">
        <v>0.74</v>
      </c>
      <c r="F15" s="62" t="s">
        <v>100</v>
      </c>
      <c r="G15" s="31"/>
      <c r="H15" s="31"/>
      <c r="I15" s="28"/>
      <c r="J15" s="28"/>
      <c r="K15" s="28">
        <f t="shared" si="2"/>
        <v>0</v>
      </c>
      <c r="L15" s="205"/>
    </row>
    <row r="16" spans="1:12" ht="18" customHeight="1" x14ac:dyDescent="0.15">
      <c r="A16" s="62"/>
      <c r="B16" s="177"/>
      <c r="C16" s="178"/>
      <c r="D16" s="66"/>
      <c r="E16" s="32"/>
      <c r="F16" s="62"/>
      <c r="G16" s="28"/>
      <c r="H16" s="28"/>
      <c r="I16" s="28"/>
      <c r="J16" s="28"/>
      <c r="K16" s="81"/>
      <c r="L16" s="62"/>
    </row>
    <row r="17" spans="1:12" ht="18" customHeight="1" x14ac:dyDescent="0.15">
      <c r="A17" s="73"/>
      <c r="B17" s="77"/>
      <c r="C17" s="77"/>
      <c r="D17" s="78"/>
      <c r="E17" s="79"/>
      <c r="F17" s="78"/>
      <c r="G17" s="80"/>
      <c r="H17" s="80"/>
      <c r="I17" s="80"/>
      <c r="J17" s="80"/>
      <c r="K17" s="33"/>
      <c r="L17" s="74"/>
    </row>
    <row r="18" spans="1:12" ht="18" customHeight="1" x14ac:dyDescent="0.15">
      <c r="A18" s="183" t="s">
        <v>121</v>
      </c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84"/>
    </row>
    <row r="19" spans="1:12" ht="18" customHeight="1" x14ac:dyDescent="0.15">
      <c r="A19" s="183" t="s">
        <v>131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84"/>
    </row>
    <row r="20" spans="1:12" ht="18" customHeight="1" x14ac:dyDescent="0.15">
      <c r="A20" s="183" t="s">
        <v>104</v>
      </c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84"/>
    </row>
    <row r="21" spans="1:12" ht="18" customHeight="1" x14ac:dyDescent="0.15">
      <c r="A21" s="183" t="s">
        <v>150</v>
      </c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84"/>
    </row>
    <row r="22" spans="1:12" ht="18" customHeight="1" x14ac:dyDescent="0.15">
      <c r="A22" s="183"/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84"/>
    </row>
    <row r="23" spans="1:12" ht="18" customHeight="1" x14ac:dyDescent="0.15">
      <c r="A23" s="183"/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84"/>
    </row>
    <row r="24" spans="1:12" ht="18" customHeight="1" x14ac:dyDescent="0.15">
      <c r="A24" s="183"/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84"/>
    </row>
    <row r="25" spans="1:12" ht="18" customHeight="1" x14ac:dyDescent="0.15">
      <c r="A25" s="183"/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84"/>
    </row>
    <row r="26" spans="1:12" ht="18" customHeight="1" x14ac:dyDescent="0.15">
      <c r="A26" s="93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4"/>
    </row>
    <row r="27" spans="1:12" ht="18" customHeight="1" x14ac:dyDescent="0.15">
      <c r="A27" s="93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4"/>
    </row>
    <row r="28" spans="1:12" ht="18" customHeight="1" x14ac:dyDescent="0.15">
      <c r="A28" s="183"/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84"/>
    </row>
    <row r="29" spans="1:12" ht="18" customHeight="1" x14ac:dyDescent="0.15">
      <c r="A29" s="147" t="s">
        <v>169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</row>
    <row r="30" spans="1:12" ht="18" customHeight="1" x14ac:dyDescent="0.15">
      <c r="A30" s="147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</row>
    <row r="31" spans="1:12" ht="18" customHeight="1" x14ac:dyDescent="0.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12" ht="18" customHeight="1" x14ac:dyDescent="0.15">
      <c r="A32" s="148" t="str">
        <f>A4</f>
        <v>국립극단 백장극장 무대바닥 보수공사</v>
      </c>
      <c r="B32" s="148"/>
      <c r="C32" s="148"/>
      <c r="D32" s="148"/>
      <c r="E32" s="148"/>
      <c r="F32" s="148"/>
      <c r="G32" s="148"/>
      <c r="H32" s="12"/>
      <c r="I32" s="13"/>
      <c r="J32" s="13"/>
      <c r="K32" s="149"/>
      <c r="L32" s="149"/>
    </row>
    <row r="33" spans="1:12" ht="18" customHeight="1" x14ac:dyDescent="0.15">
      <c r="A33" s="171" t="s">
        <v>56</v>
      </c>
      <c r="B33" s="173" t="s">
        <v>67</v>
      </c>
      <c r="C33" s="174"/>
      <c r="D33" s="161" t="s">
        <v>68</v>
      </c>
      <c r="E33" s="161" t="s">
        <v>59</v>
      </c>
      <c r="F33" s="161" t="s">
        <v>60</v>
      </c>
      <c r="G33" s="167" t="s">
        <v>61</v>
      </c>
      <c r="H33" s="168"/>
      <c r="I33" s="167" t="s">
        <v>62</v>
      </c>
      <c r="J33" s="168"/>
      <c r="K33" s="161" t="s">
        <v>63</v>
      </c>
      <c r="L33" s="161" t="s">
        <v>64</v>
      </c>
    </row>
    <row r="34" spans="1:12" ht="18" customHeight="1" x14ac:dyDescent="0.15">
      <c r="A34" s="172"/>
      <c r="B34" s="175"/>
      <c r="C34" s="176"/>
      <c r="D34" s="162"/>
      <c r="E34" s="162"/>
      <c r="F34" s="162"/>
      <c r="G34" s="88" t="s">
        <v>69</v>
      </c>
      <c r="H34" s="88" t="s">
        <v>70</v>
      </c>
      <c r="I34" s="88" t="s">
        <v>71</v>
      </c>
      <c r="J34" s="88" t="s">
        <v>70</v>
      </c>
      <c r="K34" s="162"/>
      <c r="L34" s="162"/>
    </row>
    <row r="35" spans="1:12" ht="18" customHeight="1" x14ac:dyDescent="0.15">
      <c r="A35" s="19"/>
      <c r="B35" s="163" t="str">
        <f>B7</f>
        <v>합       계</v>
      </c>
      <c r="C35" s="164"/>
      <c r="D35" s="39"/>
      <c r="E35" s="40"/>
      <c r="F35" s="39"/>
      <c r="G35" s="41"/>
      <c r="H35" s="37"/>
      <c r="I35" s="37"/>
      <c r="J35" s="37"/>
      <c r="K35" s="37">
        <f>SUM(K36:K38)</f>
        <v>0</v>
      </c>
      <c r="L35" s="62"/>
    </row>
    <row r="36" spans="1:12" ht="18" customHeight="1" x14ac:dyDescent="0.15">
      <c r="A36" s="62">
        <v>1</v>
      </c>
      <c r="B36" s="159" t="s">
        <v>160</v>
      </c>
      <c r="C36" s="160"/>
      <c r="D36" s="62" t="s">
        <v>161</v>
      </c>
      <c r="E36" s="89">
        <v>4</v>
      </c>
      <c r="F36" s="62" t="s">
        <v>156</v>
      </c>
      <c r="G36" s="28"/>
      <c r="H36" s="28"/>
      <c r="I36" s="28"/>
      <c r="J36" s="28"/>
      <c r="K36" s="28">
        <f>H36</f>
        <v>0</v>
      </c>
      <c r="L36" s="62"/>
    </row>
    <row r="37" spans="1:12" ht="18" customHeight="1" x14ac:dyDescent="0.15">
      <c r="A37" s="62">
        <v>2</v>
      </c>
      <c r="B37" s="159" t="s">
        <v>162</v>
      </c>
      <c r="C37" s="160"/>
      <c r="D37" s="62"/>
      <c r="E37" s="104">
        <v>2.4E-2</v>
      </c>
      <c r="F37" s="62" t="s">
        <v>163</v>
      </c>
      <c r="G37" s="28"/>
      <c r="H37" s="28"/>
      <c r="I37" s="28"/>
      <c r="J37" s="28"/>
      <c r="K37" s="28">
        <f>J37</f>
        <v>0</v>
      </c>
      <c r="L37" s="62"/>
    </row>
    <row r="38" spans="1:12" ht="18" customHeight="1" x14ac:dyDescent="0.15">
      <c r="A38" s="62">
        <v>3</v>
      </c>
      <c r="B38" s="159" t="s">
        <v>164</v>
      </c>
      <c r="C38" s="160"/>
      <c r="D38" s="62"/>
      <c r="E38" s="104">
        <v>8.9999999999999993E-3</v>
      </c>
      <c r="F38" s="62" t="s">
        <v>163</v>
      </c>
      <c r="G38" s="28"/>
      <c r="H38" s="28"/>
      <c r="I38" s="28"/>
      <c r="J38" s="28"/>
      <c r="K38" s="28">
        <f>J38</f>
        <v>0</v>
      </c>
      <c r="L38" s="62"/>
    </row>
    <row r="39" spans="1:12" ht="18" customHeight="1" x14ac:dyDescent="0.15">
      <c r="A39" s="62"/>
      <c r="B39" s="177"/>
      <c r="C39" s="178"/>
      <c r="D39" s="87"/>
      <c r="E39" s="32"/>
      <c r="F39" s="62"/>
      <c r="G39" s="28"/>
      <c r="H39" s="28"/>
      <c r="I39" s="28"/>
      <c r="J39" s="28"/>
      <c r="K39" s="81"/>
      <c r="L39" s="62"/>
    </row>
    <row r="40" spans="1:12" ht="18" customHeight="1" x14ac:dyDescent="0.15">
      <c r="A40" s="86"/>
      <c r="B40" s="77"/>
      <c r="C40" s="77"/>
      <c r="D40" s="78"/>
      <c r="E40" s="79"/>
      <c r="F40" s="78"/>
      <c r="G40" s="80"/>
      <c r="H40" s="80"/>
      <c r="I40" s="80"/>
      <c r="J40" s="80"/>
      <c r="K40" s="33"/>
      <c r="L40" s="87"/>
    </row>
    <row r="41" spans="1:12" ht="18" customHeight="1" x14ac:dyDescent="0.15">
      <c r="A41" s="183" t="s">
        <v>168</v>
      </c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84"/>
    </row>
    <row r="42" spans="1:12" ht="18" customHeight="1" x14ac:dyDescent="0.15">
      <c r="A42" s="183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84"/>
    </row>
    <row r="43" spans="1:12" ht="18" customHeight="1" x14ac:dyDescent="0.15">
      <c r="A43" s="183"/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84"/>
    </row>
    <row r="44" spans="1:12" ht="18" customHeight="1" x14ac:dyDescent="0.15">
      <c r="A44" s="183"/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84"/>
    </row>
    <row r="45" spans="1:12" ht="18" customHeight="1" x14ac:dyDescent="0.15">
      <c r="A45" s="183"/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84"/>
    </row>
    <row r="46" spans="1:12" ht="18" customHeight="1" x14ac:dyDescent="0.15">
      <c r="A46" s="183"/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84"/>
    </row>
    <row r="47" spans="1:12" ht="18" customHeight="1" x14ac:dyDescent="0.15">
      <c r="A47" s="183"/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84"/>
    </row>
    <row r="48" spans="1:12" ht="18" customHeight="1" x14ac:dyDescent="0.15">
      <c r="A48" s="183"/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84"/>
    </row>
    <row r="49" spans="1:12" ht="18" customHeight="1" x14ac:dyDescent="0.15">
      <c r="A49" s="183"/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84"/>
    </row>
    <row r="50" spans="1:12" ht="18" customHeight="1" x14ac:dyDescent="0.15">
      <c r="A50" s="183"/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84"/>
    </row>
    <row r="51" spans="1:12" ht="18" customHeight="1" x14ac:dyDescent="0.15">
      <c r="A51" s="183"/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84"/>
    </row>
    <row r="52" spans="1:12" ht="18" customHeight="1" x14ac:dyDescent="0.15">
      <c r="A52" s="183"/>
      <c r="B52" s="199"/>
      <c r="C52" s="199"/>
      <c r="D52" s="199"/>
      <c r="E52" s="199"/>
      <c r="F52" s="199"/>
      <c r="G52" s="199"/>
      <c r="H52" s="199"/>
      <c r="I52" s="199"/>
      <c r="J52" s="199"/>
      <c r="K52" s="199"/>
      <c r="L52" s="184"/>
    </row>
    <row r="53" spans="1:12" ht="18" customHeight="1" x14ac:dyDescent="0.15">
      <c r="A53" s="183"/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84"/>
    </row>
    <row r="54" spans="1:12" ht="18" customHeight="1" x14ac:dyDescent="0.15">
      <c r="A54" s="183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84"/>
    </row>
    <row r="55" spans="1:12" ht="18" customHeight="1" x14ac:dyDescent="0.15">
      <c r="A55" s="183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84"/>
    </row>
    <row r="56" spans="1:12" ht="18" customHeight="1" x14ac:dyDescent="0.15">
      <c r="A56" s="183"/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84"/>
    </row>
    <row r="57" spans="1:12" ht="18" customHeight="1" x14ac:dyDescent="0.15">
      <c r="A57" s="147" t="s">
        <v>181</v>
      </c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</row>
    <row r="58" spans="1:12" ht="18" customHeight="1" x14ac:dyDescent="0.15">
      <c r="A58" s="147"/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</row>
    <row r="59" spans="1:12" ht="18" customHeight="1" x14ac:dyDescent="0.1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1:12" ht="18" customHeight="1" x14ac:dyDescent="0.15">
      <c r="A60" s="148" t="str">
        <f>금액집계!A3</f>
        <v>국립극단 백장극장 무대바닥 보수공사</v>
      </c>
      <c r="B60" s="148"/>
      <c r="C60" s="148"/>
      <c r="D60" s="148"/>
      <c r="E60" s="148"/>
      <c r="F60" s="148"/>
      <c r="G60" s="148"/>
      <c r="H60" s="12"/>
      <c r="I60" s="13"/>
      <c r="J60" s="13"/>
      <c r="K60" s="149" t="s">
        <v>49</v>
      </c>
      <c r="L60" s="149"/>
    </row>
    <row r="61" spans="1:12" ht="18" customHeight="1" x14ac:dyDescent="0.15">
      <c r="A61" s="171" t="s">
        <v>56</v>
      </c>
      <c r="B61" s="173" t="s">
        <v>67</v>
      </c>
      <c r="C61" s="174"/>
      <c r="D61" s="161" t="s">
        <v>68</v>
      </c>
      <c r="E61" s="161" t="s">
        <v>59</v>
      </c>
      <c r="F61" s="161" t="s">
        <v>60</v>
      </c>
      <c r="G61" s="167" t="s">
        <v>61</v>
      </c>
      <c r="H61" s="168"/>
      <c r="I61" s="167" t="s">
        <v>62</v>
      </c>
      <c r="J61" s="168"/>
      <c r="K61" s="161" t="s">
        <v>63</v>
      </c>
      <c r="L61" s="161" t="s">
        <v>64</v>
      </c>
    </row>
    <row r="62" spans="1:12" ht="18" customHeight="1" x14ac:dyDescent="0.15">
      <c r="A62" s="172"/>
      <c r="B62" s="175"/>
      <c r="C62" s="176"/>
      <c r="D62" s="162"/>
      <c r="E62" s="162"/>
      <c r="F62" s="162"/>
      <c r="G62" s="47" t="s">
        <v>69</v>
      </c>
      <c r="H62" s="47" t="s">
        <v>70</v>
      </c>
      <c r="I62" s="47" t="s">
        <v>71</v>
      </c>
      <c r="J62" s="47" t="s">
        <v>70</v>
      </c>
      <c r="K62" s="162"/>
      <c r="L62" s="162"/>
    </row>
    <row r="63" spans="1:12" ht="18" customHeight="1" x14ac:dyDescent="0.15">
      <c r="A63" s="19"/>
      <c r="B63" s="163" t="s">
        <v>52</v>
      </c>
      <c r="C63" s="164"/>
      <c r="D63" s="47"/>
      <c r="E63" s="21"/>
      <c r="F63" s="47"/>
      <c r="G63" s="15"/>
      <c r="H63" s="22"/>
      <c r="I63" s="22"/>
      <c r="J63" s="22"/>
      <c r="K63" s="37">
        <f>SUM(K64:K69)</f>
        <v>0</v>
      </c>
      <c r="L63" s="200" t="s">
        <v>114</v>
      </c>
    </row>
    <row r="64" spans="1:12" ht="18" customHeight="1" x14ac:dyDescent="0.15">
      <c r="A64" s="62">
        <v>1</v>
      </c>
      <c r="B64" s="183" t="s">
        <v>165</v>
      </c>
      <c r="C64" s="184"/>
      <c r="D64" s="62" t="s">
        <v>109</v>
      </c>
      <c r="E64" s="82">
        <v>0.08</v>
      </c>
      <c r="F64" s="62" t="s">
        <v>112</v>
      </c>
      <c r="G64" s="28"/>
      <c r="H64" s="28"/>
      <c r="I64" s="28"/>
      <c r="J64" s="28"/>
      <c r="K64" s="28">
        <f>H64</f>
        <v>0</v>
      </c>
      <c r="L64" s="201"/>
    </row>
    <row r="65" spans="1:12" ht="18" customHeight="1" x14ac:dyDescent="0.15">
      <c r="A65" s="62">
        <v>2</v>
      </c>
      <c r="B65" s="183" t="s">
        <v>105</v>
      </c>
      <c r="C65" s="184"/>
      <c r="D65" s="62"/>
      <c r="E65" s="82">
        <v>4.0000000000000001E-3</v>
      </c>
      <c r="F65" s="62" t="s">
        <v>112</v>
      </c>
      <c r="G65" s="28"/>
      <c r="H65" s="28"/>
      <c r="I65" s="28"/>
      <c r="J65" s="28"/>
      <c r="K65" s="28">
        <f>H65</f>
        <v>0</v>
      </c>
      <c r="L65" s="201"/>
    </row>
    <row r="66" spans="1:12" ht="18" customHeight="1" x14ac:dyDescent="0.15">
      <c r="A66" s="62">
        <v>3</v>
      </c>
      <c r="B66" s="183" t="s">
        <v>106</v>
      </c>
      <c r="C66" s="184"/>
      <c r="D66" s="62" t="s">
        <v>110</v>
      </c>
      <c r="E66" s="26">
        <v>3</v>
      </c>
      <c r="F66" s="62" t="s">
        <v>111</v>
      </c>
      <c r="G66" s="28"/>
      <c r="H66" s="28"/>
      <c r="I66" s="28"/>
      <c r="J66" s="28"/>
      <c r="K66" s="28">
        <f>H66</f>
        <v>0</v>
      </c>
      <c r="L66" s="201"/>
    </row>
    <row r="67" spans="1:12" ht="18" customHeight="1" x14ac:dyDescent="0.15">
      <c r="A67" s="62">
        <v>4</v>
      </c>
      <c r="B67" s="183" t="s">
        <v>107</v>
      </c>
      <c r="C67" s="184"/>
      <c r="D67" s="62"/>
      <c r="E67" s="82">
        <v>1.4999999999999999E-2</v>
      </c>
      <c r="F67" s="62" t="s">
        <v>113</v>
      </c>
      <c r="G67" s="28"/>
      <c r="H67" s="28"/>
      <c r="I67" s="28"/>
      <c r="J67" s="28"/>
      <c r="K67" s="28">
        <f>J67</f>
        <v>0</v>
      </c>
      <c r="L67" s="201"/>
    </row>
    <row r="68" spans="1:12" ht="18" customHeight="1" x14ac:dyDescent="0.15">
      <c r="A68" s="62">
        <v>5</v>
      </c>
      <c r="B68" s="183" t="s">
        <v>108</v>
      </c>
      <c r="C68" s="184"/>
      <c r="D68" s="62"/>
      <c r="E68" s="82">
        <v>3.0000000000000001E-3</v>
      </c>
      <c r="F68" s="62" t="s">
        <v>113</v>
      </c>
      <c r="G68" s="28"/>
      <c r="H68" s="28"/>
      <c r="I68" s="28"/>
      <c r="J68" s="28"/>
      <c r="K68" s="28">
        <f>J68</f>
        <v>0</v>
      </c>
      <c r="L68" s="201"/>
    </row>
    <row r="69" spans="1:12" ht="18" customHeight="1" x14ac:dyDescent="0.15">
      <c r="A69" s="62">
        <v>6</v>
      </c>
      <c r="B69" s="183" t="s">
        <v>127</v>
      </c>
      <c r="C69" s="184"/>
      <c r="D69" s="62" t="s">
        <v>128</v>
      </c>
      <c r="E69" s="26">
        <v>20</v>
      </c>
      <c r="F69" s="62" t="s">
        <v>129</v>
      </c>
      <c r="G69" s="28"/>
      <c r="H69" s="28"/>
      <c r="I69" s="28"/>
      <c r="J69" s="28"/>
      <c r="K69" s="28">
        <f>J69</f>
        <v>0</v>
      </c>
      <c r="L69" s="202"/>
    </row>
    <row r="70" spans="1:12" ht="18" customHeight="1" x14ac:dyDescent="0.15">
      <c r="A70" s="183"/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84"/>
    </row>
    <row r="71" spans="1:12" ht="18" customHeight="1" x14ac:dyDescent="0.15">
      <c r="A71" s="183" t="s">
        <v>166</v>
      </c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84"/>
    </row>
    <row r="72" spans="1:12" ht="18" customHeight="1" x14ac:dyDescent="0.15">
      <c r="A72" s="183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84"/>
    </row>
    <row r="73" spans="1:12" ht="18" customHeight="1" x14ac:dyDescent="0.15">
      <c r="A73" s="183"/>
      <c r="B73" s="199"/>
      <c r="C73" s="199"/>
      <c r="D73" s="199"/>
      <c r="E73" s="199"/>
      <c r="F73" s="199"/>
      <c r="G73" s="199"/>
      <c r="H73" s="199"/>
      <c r="I73" s="199"/>
      <c r="J73" s="199"/>
      <c r="K73" s="199"/>
      <c r="L73" s="184"/>
    </row>
    <row r="74" spans="1:12" ht="18" customHeight="1" x14ac:dyDescent="0.15">
      <c r="A74" s="183"/>
      <c r="B74" s="199"/>
      <c r="C74" s="199"/>
      <c r="D74" s="199"/>
      <c r="E74" s="199"/>
      <c r="F74" s="199"/>
      <c r="G74" s="199"/>
      <c r="H74" s="199"/>
      <c r="I74" s="199"/>
      <c r="J74" s="199"/>
      <c r="K74" s="199"/>
      <c r="L74" s="184"/>
    </row>
    <row r="75" spans="1:12" ht="18" customHeight="1" x14ac:dyDescent="0.15">
      <c r="A75" s="183"/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84"/>
    </row>
    <row r="76" spans="1:12" ht="18" customHeight="1" x14ac:dyDescent="0.15">
      <c r="A76" s="183"/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84"/>
    </row>
    <row r="77" spans="1:12" ht="18" customHeight="1" x14ac:dyDescent="0.15">
      <c r="A77" s="183"/>
      <c r="B77" s="199"/>
      <c r="C77" s="199"/>
      <c r="D77" s="199"/>
      <c r="E77" s="199"/>
      <c r="F77" s="199"/>
      <c r="G77" s="199"/>
      <c r="H77" s="199"/>
      <c r="I77" s="199"/>
      <c r="J77" s="199"/>
      <c r="K77" s="199"/>
      <c r="L77" s="184"/>
    </row>
    <row r="78" spans="1:12" ht="18" customHeight="1" x14ac:dyDescent="0.15">
      <c r="A78" s="183"/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84"/>
    </row>
    <row r="79" spans="1:12" ht="18" customHeight="1" x14ac:dyDescent="0.15">
      <c r="A79" s="183"/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84"/>
    </row>
    <row r="80" spans="1:12" ht="18" customHeight="1" x14ac:dyDescent="0.15">
      <c r="A80" s="183"/>
      <c r="B80" s="199"/>
      <c r="C80" s="199"/>
      <c r="D80" s="199"/>
      <c r="E80" s="199"/>
      <c r="F80" s="199"/>
      <c r="G80" s="199"/>
      <c r="H80" s="199"/>
      <c r="I80" s="199"/>
      <c r="J80" s="199"/>
      <c r="K80" s="199"/>
      <c r="L80" s="184"/>
    </row>
    <row r="81" spans="1:12" ht="18" customHeight="1" x14ac:dyDescent="0.15">
      <c r="A81" s="183"/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84"/>
    </row>
    <row r="82" spans="1:12" ht="18" customHeight="1" x14ac:dyDescent="0.15">
      <c r="A82" s="183"/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84"/>
    </row>
    <row r="83" spans="1:12" ht="18" customHeight="1" x14ac:dyDescent="0.15">
      <c r="A83" s="183"/>
      <c r="B83" s="199"/>
      <c r="C83" s="199"/>
      <c r="D83" s="199"/>
      <c r="E83" s="199"/>
      <c r="F83" s="199"/>
      <c r="G83" s="199"/>
      <c r="H83" s="199"/>
      <c r="I83" s="199"/>
      <c r="J83" s="199"/>
      <c r="K83" s="199"/>
      <c r="L83" s="184"/>
    </row>
    <row r="84" spans="1:12" ht="18" customHeight="1" x14ac:dyDescent="0.15">
      <c r="A84" s="183"/>
      <c r="B84" s="199"/>
      <c r="C84" s="199"/>
      <c r="D84" s="199"/>
      <c r="E84" s="199"/>
      <c r="F84" s="199"/>
      <c r="G84" s="199"/>
      <c r="H84" s="199"/>
      <c r="I84" s="199"/>
      <c r="J84" s="199"/>
      <c r="K84" s="199"/>
      <c r="L84" s="184"/>
    </row>
    <row r="85" spans="1:12" ht="18" customHeight="1" x14ac:dyDescent="0.15">
      <c r="A85" s="147" t="s">
        <v>182</v>
      </c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47"/>
    </row>
    <row r="86" spans="1:12" ht="18" customHeight="1" x14ac:dyDescent="0.15">
      <c r="A86" s="147"/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</row>
    <row r="87" spans="1:12" ht="18" customHeight="1" x14ac:dyDescent="0.1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2" ht="18" customHeight="1" x14ac:dyDescent="0.15">
      <c r="A88" s="148" t="str">
        <f>A32</f>
        <v>국립극단 백장극장 무대바닥 보수공사</v>
      </c>
      <c r="B88" s="148"/>
      <c r="C88" s="148"/>
      <c r="D88" s="148"/>
      <c r="E88" s="148"/>
      <c r="F88" s="148"/>
      <c r="G88" s="148"/>
      <c r="H88" s="12"/>
      <c r="I88" s="13"/>
      <c r="J88" s="13"/>
      <c r="K88" s="149" t="s">
        <v>49</v>
      </c>
      <c r="L88" s="149"/>
    </row>
    <row r="89" spans="1:12" ht="18" customHeight="1" x14ac:dyDescent="0.15">
      <c r="A89" s="171" t="s">
        <v>56</v>
      </c>
      <c r="B89" s="173" t="s">
        <v>67</v>
      </c>
      <c r="C89" s="174"/>
      <c r="D89" s="161" t="s">
        <v>68</v>
      </c>
      <c r="E89" s="161" t="s">
        <v>59</v>
      </c>
      <c r="F89" s="161" t="s">
        <v>60</v>
      </c>
      <c r="G89" s="167" t="s">
        <v>61</v>
      </c>
      <c r="H89" s="168"/>
      <c r="I89" s="167" t="s">
        <v>62</v>
      </c>
      <c r="J89" s="168"/>
      <c r="K89" s="161" t="s">
        <v>63</v>
      </c>
      <c r="L89" s="161" t="s">
        <v>64</v>
      </c>
    </row>
    <row r="90" spans="1:12" ht="18" customHeight="1" x14ac:dyDescent="0.15">
      <c r="A90" s="172"/>
      <c r="B90" s="175"/>
      <c r="C90" s="176"/>
      <c r="D90" s="162"/>
      <c r="E90" s="162"/>
      <c r="F90" s="162"/>
      <c r="G90" s="108" t="s">
        <v>69</v>
      </c>
      <c r="H90" s="108" t="s">
        <v>70</v>
      </c>
      <c r="I90" s="108" t="s">
        <v>71</v>
      </c>
      <c r="J90" s="108" t="s">
        <v>70</v>
      </c>
      <c r="K90" s="162"/>
      <c r="L90" s="162"/>
    </row>
    <row r="91" spans="1:12" ht="18" customHeight="1" x14ac:dyDescent="0.15">
      <c r="A91" s="19"/>
      <c r="B91" s="163" t="s">
        <v>52</v>
      </c>
      <c r="C91" s="164"/>
      <c r="D91" s="108"/>
      <c r="E91" s="21"/>
      <c r="F91" s="108"/>
      <c r="G91" s="15"/>
      <c r="H91" s="22"/>
      <c r="I91" s="22"/>
      <c r="J91" s="22"/>
      <c r="K91" s="37">
        <f>SUM(K92:K97)</f>
        <v>0</v>
      </c>
      <c r="L91" s="200" t="s">
        <v>114</v>
      </c>
    </row>
    <row r="92" spans="1:12" ht="18" customHeight="1" x14ac:dyDescent="0.15">
      <c r="A92" s="62">
        <v>1</v>
      </c>
      <c r="B92" s="183" t="s">
        <v>165</v>
      </c>
      <c r="C92" s="184"/>
      <c r="D92" s="62" t="s">
        <v>109</v>
      </c>
      <c r="E92" s="82">
        <v>0.08</v>
      </c>
      <c r="F92" s="62" t="s">
        <v>98</v>
      </c>
      <c r="G92" s="28"/>
      <c r="H92" s="28"/>
      <c r="I92" s="28"/>
      <c r="J92" s="28"/>
      <c r="K92" s="28"/>
      <c r="L92" s="201"/>
    </row>
    <row r="93" spans="1:12" ht="18" customHeight="1" x14ac:dyDescent="0.15">
      <c r="A93" s="62">
        <v>2</v>
      </c>
      <c r="B93" s="183" t="s">
        <v>105</v>
      </c>
      <c r="C93" s="184"/>
      <c r="D93" s="62"/>
      <c r="E93" s="82">
        <v>4.0000000000000001E-3</v>
      </c>
      <c r="F93" s="62" t="s">
        <v>98</v>
      </c>
      <c r="G93" s="28"/>
      <c r="H93" s="28"/>
      <c r="I93" s="28"/>
      <c r="J93" s="28"/>
      <c r="K93" s="28"/>
      <c r="L93" s="201"/>
    </row>
    <row r="94" spans="1:12" ht="18" customHeight="1" x14ac:dyDescent="0.15">
      <c r="A94" s="62">
        <v>3</v>
      </c>
      <c r="B94" s="183" t="s">
        <v>106</v>
      </c>
      <c r="C94" s="184"/>
      <c r="D94" s="62" t="s">
        <v>110</v>
      </c>
      <c r="E94" s="26">
        <v>3</v>
      </c>
      <c r="F94" s="62" t="s">
        <v>103</v>
      </c>
      <c r="G94" s="28"/>
      <c r="H94" s="28"/>
      <c r="I94" s="28"/>
      <c r="J94" s="28"/>
      <c r="K94" s="28">
        <f>H94</f>
        <v>0</v>
      </c>
      <c r="L94" s="201"/>
    </row>
    <row r="95" spans="1:12" ht="18" customHeight="1" x14ac:dyDescent="0.15">
      <c r="A95" s="62">
        <v>4</v>
      </c>
      <c r="B95" s="183" t="s">
        <v>107</v>
      </c>
      <c r="C95" s="184"/>
      <c r="D95" s="62"/>
      <c r="E95" s="82">
        <v>1.4999999999999999E-2</v>
      </c>
      <c r="F95" s="62" t="s">
        <v>99</v>
      </c>
      <c r="G95" s="28"/>
      <c r="H95" s="28"/>
      <c r="I95" s="28"/>
      <c r="J95" s="28"/>
      <c r="K95" s="28">
        <f>J95</f>
        <v>0</v>
      </c>
      <c r="L95" s="201"/>
    </row>
    <row r="96" spans="1:12" ht="18" customHeight="1" x14ac:dyDescent="0.15">
      <c r="A96" s="62">
        <v>5</v>
      </c>
      <c r="B96" s="183" t="s">
        <v>95</v>
      </c>
      <c r="C96" s="184"/>
      <c r="D96" s="62"/>
      <c r="E96" s="82">
        <v>3.0000000000000001E-3</v>
      </c>
      <c r="F96" s="62" t="s">
        <v>99</v>
      </c>
      <c r="G96" s="28"/>
      <c r="H96" s="28"/>
      <c r="I96" s="28"/>
      <c r="J96" s="28"/>
      <c r="K96" s="28">
        <f>J96</f>
        <v>0</v>
      </c>
      <c r="L96" s="201"/>
    </row>
    <row r="97" spans="1:12" ht="18" customHeight="1" x14ac:dyDescent="0.15">
      <c r="A97" s="62">
        <v>6</v>
      </c>
      <c r="B97" s="183" t="s">
        <v>127</v>
      </c>
      <c r="C97" s="184"/>
      <c r="D97" s="62" t="s">
        <v>128</v>
      </c>
      <c r="E97" s="26">
        <v>20</v>
      </c>
      <c r="F97" s="62" t="s">
        <v>103</v>
      </c>
      <c r="G97" s="28"/>
      <c r="H97" s="28"/>
      <c r="I97" s="28"/>
      <c r="J97" s="28"/>
      <c r="K97" s="28">
        <f>J97</f>
        <v>0</v>
      </c>
      <c r="L97" s="202"/>
    </row>
    <row r="98" spans="1:12" ht="18" customHeight="1" x14ac:dyDescent="0.15">
      <c r="A98" s="183"/>
      <c r="B98" s="199"/>
      <c r="C98" s="199"/>
      <c r="D98" s="199"/>
      <c r="E98" s="199"/>
      <c r="F98" s="199"/>
      <c r="G98" s="199"/>
      <c r="H98" s="199"/>
      <c r="I98" s="199"/>
      <c r="J98" s="199"/>
      <c r="K98" s="199"/>
      <c r="L98" s="184"/>
    </row>
    <row r="99" spans="1:12" ht="18" customHeight="1" x14ac:dyDescent="0.15">
      <c r="A99" s="183" t="s">
        <v>166</v>
      </c>
      <c r="B99" s="199"/>
      <c r="C99" s="199"/>
      <c r="D99" s="199"/>
      <c r="E99" s="199"/>
      <c r="F99" s="199"/>
      <c r="G99" s="199"/>
      <c r="H99" s="199"/>
      <c r="I99" s="199"/>
      <c r="J99" s="199"/>
      <c r="K99" s="199"/>
      <c r="L99" s="184"/>
    </row>
    <row r="100" spans="1:12" ht="18" customHeight="1" x14ac:dyDescent="0.15">
      <c r="A100" s="183"/>
      <c r="B100" s="199"/>
      <c r="C100" s="199"/>
      <c r="D100" s="199"/>
      <c r="E100" s="199"/>
      <c r="F100" s="199"/>
      <c r="G100" s="199"/>
      <c r="H100" s="199"/>
      <c r="I100" s="199"/>
      <c r="J100" s="199"/>
      <c r="K100" s="199"/>
      <c r="L100" s="184"/>
    </row>
    <row r="101" spans="1:12" ht="18" customHeight="1" x14ac:dyDescent="0.15">
      <c r="A101" s="183"/>
      <c r="B101" s="199"/>
      <c r="C101" s="199"/>
      <c r="D101" s="199"/>
      <c r="E101" s="199"/>
      <c r="F101" s="199"/>
      <c r="G101" s="199"/>
      <c r="H101" s="199"/>
      <c r="I101" s="199"/>
      <c r="J101" s="199"/>
      <c r="K101" s="199"/>
      <c r="L101" s="184"/>
    </row>
    <row r="102" spans="1:12" ht="18" customHeight="1" x14ac:dyDescent="0.15">
      <c r="A102" s="183"/>
      <c r="B102" s="199"/>
      <c r="C102" s="199"/>
      <c r="D102" s="199"/>
      <c r="E102" s="199"/>
      <c r="F102" s="199"/>
      <c r="G102" s="199"/>
      <c r="H102" s="199"/>
      <c r="I102" s="199"/>
      <c r="J102" s="199"/>
      <c r="K102" s="199"/>
      <c r="L102" s="184"/>
    </row>
    <row r="103" spans="1:12" ht="18" customHeight="1" x14ac:dyDescent="0.15">
      <c r="A103" s="183"/>
      <c r="B103" s="199"/>
      <c r="C103" s="199"/>
      <c r="D103" s="199"/>
      <c r="E103" s="199"/>
      <c r="F103" s="199"/>
      <c r="G103" s="199"/>
      <c r="H103" s="199"/>
      <c r="I103" s="199"/>
      <c r="J103" s="199"/>
      <c r="K103" s="199"/>
      <c r="L103" s="184"/>
    </row>
    <row r="104" spans="1:12" ht="18" customHeight="1" x14ac:dyDescent="0.15">
      <c r="A104" s="183"/>
      <c r="B104" s="199"/>
      <c r="C104" s="199"/>
      <c r="D104" s="199"/>
      <c r="E104" s="199"/>
      <c r="F104" s="199"/>
      <c r="G104" s="199"/>
      <c r="H104" s="199"/>
      <c r="I104" s="199"/>
      <c r="J104" s="199"/>
      <c r="K104" s="199"/>
      <c r="L104" s="184"/>
    </row>
    <row r="105" spans="1:12" ht="18" customHeight="1" x14ac:dyDescent="0.15">
      <c r="A105" s="183"/>
      <c r="B105" s="199"/>
      <c r="C105" s="199"/>
      <c r="D105" s="199"/>
      <c r="E105" s="199"/>
      <c r="F105" s="199"/>
      <c r="G105" s="199"/>
      <c r="H105" s="199"/>
      <c r="I105" s="199"/>
      <c r="J105" s="199"/>
      <c r="K105" s="199"/>
      <c r="L105" s="184"/>
    </row>
    <row r="106" spans="1:12" ht="18" customHeight="1" x14ac:dyDescent="0.15">
      <c r="A106" s="183"/>
      <c r="B106" s="199"/>
      <c r="C106" s="199"/>
      <c r="D106" s="199"/>
      <c r="E106" s="199"/>
      <c r="F106" s="199"/>
      <c r="G106" s="199"/>
      <c r="H106" s="199"/>
      <c r="I106" s="199"/>
      <c r="J106" s="199"/>
      <c r="K106" s="199"/>
      <c r="L106" s="184"/>
    </row>
    <row r="107" spans="1:12" ht="18" customHeight="1" x14ac:dyDescent="0.15">
      <c r="A107" s="183"/>
      <c r="B107" s="199"/>
      <c r="C107" s="199"/>
      <c r="D107" s="199"/>
      <c r="E107" s="199"/>
      <c r="F107" s="199"/>
      <c r="G107" s="199"/>
      <c r="H107" s="199"/>
      <c r="I107" s="199"/>
      <c r="J107" s="199"/>
      <c r="K107" s="199"/>
      <c r="L107" s="184"/>
    </row>
    <row r="108" spans="1:12" ht="18" customHeight="1" x14ac:dyDescent="0.15">
      <c r="A108" s="183"/>
      <c r="B108" s="199"/>
      <c r="C108" s="199"/>
      <c r="D108" s="199"/>
      <c r="E108" s="199"/>
      <c r="F108" s="199"/>
      <c r="G108" s="199"/>
      <c r="H108" s="199"/>
      <c r="I108" s="199"/>
      <c r="J108" s="199"/>
      <c r="K108" s="199"/>
      <c r="L108" s="184"/>
    </row>
    <row r="109" spans="1:12" ht="18" customHeight="1" x14ac:dyDescent="0.15">
      <c r="A109" s="183"/>
      <c r="B109" s="199"/>
      <c r="C109" s="199"/>
      <c r="D109" s="199"/>
      <c r="E109" s="199"/>
      <c r="F109" s="199"/>
      <c r="G109" s="199"/>
      <c r="H109" s="199"/>
      <c r="I109" s="199"/>
      <c r="J109" s="199"/>
      <c r="K109" s="199"/>
      <c r="L109" s="184"/>
    </row>
    <row r="110" spans="1:12" ht="18" customHeight="1" x14ac:dyDescent="0.15">
      <c r="A110" s="183"/>
      <c r="B110" s="199"/>
      <c r="C110" s="199"/>
      <c r="D110" s="199"/>
      <c r="E110" s="199"/>
      <c r="F110" s="199"/>
      <c r="G110" s="199"/>
      <c r="H110" s="199"/>
      <c r="I110" s="199"/>
      <c r="J110" s="199"/>
      <c r="K110" s="199"/>
      <c r="L110" s="184"/>
    </row>
    <row r="111" spans="1:12" ht="18" customHeight="1" x14ac:dyDescent="0.15">
      <c r="A111" s="183"/>
      <c r="B111" s="199"/>
      <c r="C111" s="199"/>
      <c r="D111" s="199"/>
      <c r="E111" s="199"/>
      <c r="F111" s="199"/>
      <c r="G111" s="199"/>
      <c r="H111" s="199"/>
      <c r="I111" s="199"/>
      <c r="J111" s="199"/>
      <c r="K111" s="199"/>
      <c r="L111" s="184"/>
    </row>
    <row r="112" spans="1:12" ht="18" customHeight="1" x14ac:dyDescent="0.15">
      <c r="A112" s="183"/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  <c r="L112" s="184"/>
    </row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</sheetData>
  <mergeCells count="135">
    <mergeCell ref="A79:L79"/>
    <mergeCell ref="B67:C67"/>
    <mergeCell ref="B68:C68"/>
    <mergeCell ref="B69:C69"/>
    <mergeCell ref="A70:L70"/>
    <mergeCell ref="B64:C64"/>
    <mergeCell ref="B65:C65"/>
    <mergeCell ref="L63:L69"/>
    <mergeCell ref="A77:L77"/>
    <mergeCell ref="A78:L78"/>
    <mergeCell ref="A25:L25"/>
    <mergeCell ref="A28:L28"/>
    <mergeCell ref="B16:C16"/>
    <mergeCell ref="A18:L18"/>
    <mergeCell ref="A19:L19"/>
    <mergeCell ref="A20:L20"/>
    <mergeCell ref="A21:L21"/>
    <mergeCell ref="A22:L22"/>
    <mergeCell ref="A23:L23"/>
    <mergeCell ref="A24:L24"/>
    <mergeCell ref="B14:C14"/>
    <mergeCell ref="K5:K6"/>
    <mergeCell ref="L5:L6"/>
    <mergeCell ref="B7:C7"/>
    <mergeCell ref="B8:C8"/>
    <mergeCell ref="B9:C9"/>
    <mergeCell ref="B10:C10"/>
    <mergeCell ref="L7:L15"/>
    <mergeCell ref="B12:C12"/>
    <mergeCell ref="B13:C13"/>
    <mergeCell ref="B15:C15"/>
    <mergeCell ref="B11:C11"/>
    <mergeCell ref="A1:L2"/>
    <mergeCell ref="A4:G4"/>
    <mergeCell ref="K4:L4"/>
    <mergeCell ref="A5:A6"/>
    <mergeCell ref="B5:C6"/>
    <mergeCell ref="D5:D6"/>
    <mergeCell ref="E5:E6"/>
    <mergeCell ref="F5:F6"/>
    <mergeCell ref="G5:H5"/>
    <mergeCell ref="I5:J5"/>
    <mergeCell ref="A29:L30"/>
    <mergeCell ref="A32:G32"/>
    <mergeCell ref="K32:L32"/>
    <mergeCell ref="A33:A34"/>
    <mergeCell ref="B33:C34"/>
    <mergeCell ref="D33:D34"/>
    <mergeCell ref="E33:E34"/>
    <mergeCell ref="F33:F34"/>
    <mergeCell ref="G33:H33"/>
    <mergeCell ref="I33:J33"/>
    <mergeCell ref="K33:K34"/>
    <mergeCell ref="L33:L34"/>
    <mergeCell ref="K61:K62"/>
    <mergeCell ref="L61:L62"/>
    <mergeCell ref="B63:C63"/>
    <mergeCell ref="B39:C39"/>
    <mergeCell ref="A41:L41"/>
    <mergeCell ref="A42:L42"/>
    <mergeCell ref="A43:L43"/>
    <mergeCell ref="A44:L44"/>
    <mergeCell ref="B35:C35"/>
    <mergeCell ref="B36:C36"/>
    <mergeCell ref="B37:C37"/>
    <mergeCell ref="B38:C38"/>
    <mergeCell ref="A45:L45"/>
    <mergeCell ref="A52:L52"/>
    <mergeCell ref="A53:L53"/>
    <mergeCell ref="A54:L54"/>
    <mergeCell ref="A46:L46"/>
    <mergeCell ref="A47:L47"/>
    <mergeCell ref="A48:L48"/>
    <mergeCell ref="A49:L49"/>
    <mergeCell ref="A50:L50"/>
    <mergeCell ref="A51:L51"/>
    <mergeCell ref="A80:L80"/>
    <mergeCell ref="A81:L81"/>
    <mergeCell ref="A82:L82"/>
    <mergeCell ref="A83:L83"/>
    <mergeCell ref="A84:L84"/>
    <mergeCell ref="A55:L55"/>
    <mergeCell ref="A56:L56"/>
    <mergeCell ref="A73:L73"/>
    <mergeCell ref="A74:L74"/>
    <mergeCell ref="A75:L75"/>
    <mergeCell ref="A71:L71"/>
    <mergeCell ref="A72:L72"/>
    <mergeCell ref="A57:L58"/>
    <mergeCell ref="A60:G60"/>
    <mergeCell ref="K60:L60"/>
    <mergeCell ref="A61:A62"/>
    <mergeCell ref="B61:C62"/>
    <mergeCell ref="D61:D62"/>
    <mergeCell ref="E61:E62"/>
    <mergeCell ref="F61:F62"/>
    <mergeCell ref="G61:H61"/>
    <mergeCell ref="I61:J61"/>
    <mergeCell ref="B66:C66"/>
    <mergeCell ref="A76:L76"/>
    <mergeCell ref="A85:L86"/>
    <mergeCell ref="A88:G88"/>
    <mergeCell ref="K88:L88"/>
    <mergeCell ref="A89:A90"/>
    <mergeCell ref="B89:C90"/>
    <mergeCell ref="D89:D90"/>
    <mergeCell ref="E89:E90"/>
    <mergeCell ref="F89:F90"/>
    <mergeCell ref="G89:H89"/>
    <mergeCell ref="I89:J89"/>
    <mergeCell ref="K89:K90"/>
    <mergeCell ref="L89:L90"/>
    <mergeCell ref="A98:L98"/>
    <mergeCell ref="A99:L99"/>
    <mergeCell ref="A100:L100"/>
    <mergeCell ref="A101:L101"/>
    <mergeCell ref="A102:L102"/>
    <mergeCell ref="B91:C91"/>
    <mergeCell ref="L91:L97"/>
    <mergeCell ref="B92:C92"/>
    <mergeCell ref="B93:C93"/>
    <mergeCell ref="B94:C94"/>
    <mergeCell ref="B95:C95"/>
    <mergeCell ref="B96:C96"/>
    <mergeCell ref="B97:C97"/>
    <mergeCell ref="A108:L108"/>
    <mergeCell ref="A109:L109"/>
    <mergeCell ref="A110:L110"/>
    <mergeCell ref="A111:L111"/>
    <mergeCell ref="A112:L112"/>
    <mergeCell ref="A103:L103"/>
    <mergeCell ref="A104:L104"/>
    <mergeCell ref="A105:L105"/>
    <mergeCell ref="A106:L106"/>
    <mergeCell ref="A107:L107"/>
  </mergeCells>
  <phoneticPr fontId="9" type="noConversion"/>
  <pageMargins left="0.25" right="0.25" top="0.64" bottom="0.61" header="0.3" footer="0.3"/>
  <pageSetup paperSize="9" orientation="landscape" r:id="rId1"/>
  <headerFooter>
    <oddFooter>&amp;R(재)국립극단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view="pageBreakPreview" zoomScale="90" zoomScaleNormal="100" zoomScaleSheetLayoutView="90" workbookViewId="0">
      <selection sqref="A1:J2"/>
    </sheetView>
  </sheetViews>
  <sheetFormatPr defaultRowHeight="13.5" x14ac:dyDescent="0.15"/>
  <cols>
    <col min="1" max="1" width="4.5" customWidth="1"/>
    <col min="2" max="2" width="19.375" customWidth="1"/>
    <col min="3" max="3" width="22" customWidth="1"/>
    <col min="4" max="9" width="11.625" customWidth="1"/>
    <col min="10" max="10" width="10.75" customWidth="1"/>
  </cols>
  <sheetData>
    <row r="1" spans="1:10" ht="18" customHeight="1" x14ac:dyDescent="0.15">
      <c r="A1" s="206" t="s">
        <v>53</v>
      </c>
      <c r="B1" s="206"/>
      <c r="C1" s="206"/>
      <c r="D1" s="206"/>
      <c r="E1" s="206"/>
      <c r="F1" s="206"/>
      <c r="G1" s="206"/>
      <c r="H1" s="206"/>
      <c r="I1" s="206"/>
      <c r="J1" s="206"/>
    </row>
    <row r="2" spans="1:10" ht="18" customHeight="1" x14ac:dyDescent="0.15">
      <c r="A2" s="206"/>
      <c r="B2" s="206"/>
      <c r="C2" s="206"/>
      <c r="D2" s="206"/>
      <c r="E2" s="206"/>
      <c r="F2" s="206"/>
      <c r="G2" s="206"/>
      <c r="H2" s="206"/>
      <c r="I2" s="206"/>
      <c r="J2" s="206"/>
    </row>
    <row r="3" spans="1:10" ht="18" customHeight="1" x14ac:dyDescent="0.15">
      <c r="A3" s="63" t="str">
        <f>내역서!A4</f>
        <v>국립극단 백장극장 무대바닥 보수공사</v>
      </c>
      <c r="B3" s="63"/>
      <c r="C3" s="63"/>
      <c r="D3" s="64"/>
      <c r="E3" s="42"/>
      <c r="F3" s="42"/>
      <c r="G3" s="42"/>
      <c r="H3" s="149" t="s">
        <v>55</v>
      </c>
      <c r="I3" s="149"/>
      <c r="J3" s="149"/>
    </row>
    <row r="4" spans="1:10" ht="30" customHeight="1" x14ac:dyDescent="0.15">
      <c r="A4" s="207" t="s">
        <v>56</v>
      </c>
      <c r="B4" s="207" t="s">
        <v>67</v>
      </c>
      <c r="C4" s="207" t="s">
        <v>72</v>
      </c>
      <c r="D4" s="207" t="s">
        <v>73</v>
      </c>
      <c r="E4" s="208" t="s">
        <v>74</v>
      </c>
      <c r="F4" s="208"/>
      <c r="G4" s="208" t="s">
        <v>75</v>
      </c>
      <c r="H4" s="208"/>
      <c r="I4" s="185" t="s">
        <v>76</v>
      </c>
      <c r="J4" s="207" t="s">
        <v>77</v>
      </c>
    </row>
    <row r="5" spans="1:10" ht="30" customHeight="1" x14ac:dyDescent="0.15">
      <c r="A5" s="207"/>
      <c r="B5" s="207"/>
      <c r="C5" s="207"/>
      <c r="D5" s="207"/>
      <c r="E5" s="92" t="s">
        <v>78</v>
      </c>
      <c r="F5" s="92" t="s">
        <v>70</v>
      </c>
      <c r="G5" s="92" t="s">
        <v>78</v>
      </c>
      <c r="H5" s="92" t="s">
        <v>71</v>
      </c>
      <c r="I5" s="185"/>
      <c r="J5" s="207"/>
    </row>
    <row r="6" spans="1:10" ht="52.5" customHeight="1" x14ac:dyDescent="0.15">
      <c r="A6" s="23">
        <v>1</v>
      </c>
      <c r="B6" s="84" t="s">
        <v>133</v>
      </c>
      <c r="C6" s="43" t="s">
        <v>189</v>
      </c>
      <c r="D6" s="69"/>
      <c r="E6" s="114"/>
      <c r="F6" s="98"/>
      <c r="G6" s="114"/>
      <c r="H6" s="117"/>
      <c r="I6" s="45">
        <f>D6</f>
        <v>0</v>
      </c>
      <c r="J6" s="61" t="s">
        <v>188</v>
      </c>
    </row>
    <row r="7" spans="1:10" ht="45" customHeight="1" x14ac:dyDescent="0.15">
      <c r="A7" s="23">
        <v>2</v>
      </c>
      <c r="B7" s="85" t="s">
        <v>134</v>
      </c>
      <c r="C7" s="43" t="s">
        <v>190</v>
      </c>
      <c r="D7" s="44"/>
      <c r="E7" s="215"/>
      <c r="F7" s="99"/>
      <c r="G7" s="215"/>
      <c r="H7" s="116"/>
      <c r="I7" s="45">
        <f>F7</f>
        <v>0</v>
      </c>
      <c r="J7" s="211"/>
    </row>
    <row r="8" spans="1:10" ht="45" customHeight="1" x14ac:dyDescent="0.15">
      <c r="A8" s="23">
        <v>3</v>
      </c>
      <c r="B8" s="84" t="s">
        <v>134</v>
      </c>
      <c r="C8" s="43" t="s">
        <v>135</v>
      </c>
      <c r="D8" s="69"/>
      <c r="E8" s="216"/>
      <c r="F8" s="99"/>
      <c r="G8" s="216"/>
      <c r="H8" s="116"/>
      <c r="I8" s="45">
        <f>F8</f>
        <v>0</v>
      </c>
      <c r="J8" s="212"/>
    </row>
    <row r="9" spans="1:10" ht="45" customHeight="1" x14ac:dyDescent="0.15">
      <c r="A9" s="23">
        <v>4</v>
      </c>
      <c r="B9" s="84" t="s">
        <v>136</v>
      </c>
      <c r="C9" s="43" t="s">
        <v>191</v>
      </c>
      <c r="D9" s="69"/>
      <c r="E9" s="115"/>
      <c r="F9" s="118"/>
      <c r="G9" s="115"/>
      <c r="H9" s="119"/>
      <c r="I9" s="45">
        <f>D9</f>
        <v>0</v>
      </c>
      <c r="J9" s="61" t="s">
        <v>178</v>
      </c>
    </row>
    <row r="10" spans="1:10" ht="45" customHeight="1" x14ac:dyDescent="0.15">
      <c r="A10" s="23">
        <v>5</v>
      </c>
      <c r="B10" s="85" t="s">
        <v>137</v>
      </c>
      <c r="C10" s="43" t="s">
        <v>138</v>
      </c>
      <c r="D10" s="103"/>
      <c r="E10" s="100"/>
      <c r="F10" s="99"/>
      <c r="G10" s="100"/>
      <c r="H10" s="101"/>
      <c r="I10" s="45">
        <f>F10</f>
        <v>0</v>
      </c>
      <c r="J10" s="61"/>
    </row>
    <row r="11" spans="1:10" ht="45" customHeight="1" x14ac:dyDescent="0.15">
      <c r="A11" s="23">
        <v>6</v>
      </c>
      <c r="B11" s="100" t="s">
        <v>176</v>
      </c>
      <c r="C11" s="43" t="s">
        <v>177</v>
      </c>
      <c r="D11" s="111"/>
      <c r="E11" s="112"/>
      <c r="F11" s="72"/>
      <c r="G11" s="112"/>
      <c r="H11" s="113"/>
      <c r="I11" s="45">
        <f>D11</f>
        <v>0</v>
      </c>
      <c r="J11" s="61" t="s">
        <v>179</v>
      </c>
    </row>
    <row r="12" spans="1:10" ht="18" customHeight="1" x14ac:dyDescent="0.15">
      <c r="A12" s="213" t="s">
        <v>167</v>
      </c>
      <c r="B12" s="213"/>
      <c r="C12" s="213"/>
      <c r="D12" s="213"/>
      <c r="E12" s="213"/>
      <c r="F12" s="213"/>
      <c r="G12" s="213"/>
      <c r="H12" s="213"/>
      <c r="I12" s="213"/>
      <c r="J12" s="213"/>
    </row>
    <row r="13" spans="1:10" ht="18" customHeight="1" x14ac:dyDescent="0.15">
      <c r="A13" s="214"/>
      <c r="B13" s="214"/>
      <c r="C13" s="214"/>
      <c r="D13" s="214"/>
      <c r="E13" s="214"/>
      <c r="F13" s="214"/>
      <c r="G13" s="214"/>
      <c r="H13" s="214"/>
      <c r="I13" s="214"/>
      <c r="J13" s="214"/>
    </row>
    <row r="14" spans="1:10" ht="18" customHeight="1" x14ac:dyDescent="0.15">
      <c r="A14" s="214"/>
      <c r="B14" s="214"/>
      <c r="C14" s="214"/>
      <c r="D14" s="214"/>
      <c r="E14" s="214"/>
      <c r="F14" s="214"/>
      <c r="G14" s="214"/>
      <c r="H14" s="214"/>
      <c r="I14" s="214"/>
      <c r="J14" s="214"/>
    </row>
    <row r="15" spans="1:10" ht="18" customHeight="1" x14ac:dyDescent="0.15">
      <c r="A15" s="46"/>
      <c r="B15" s="46"/>
      <c r="C15" s="46"/>
      <c r="D15" s="46"/>
      <c r="E15" s="46"/>
      <c r="F15" s="46"/>
      <c r="G15" s="209" t="s">
        <v>194</v>
      </c>
      <c r="H15" s="210"/>
      <c r="I15" s="210"/>
      <c r="J15" s="210"/>
    </row>
    <row r="16" spans="1:10" ht="18" customHeight="1" x14ac:dyDescent="0.15">
      <c r="A16" s="46"/>
      <c r="B16" s="46"/>
      <c r="C16" s="46"/>
      <c r="D16" s="46"/>
      <c r="E16" s="46"/>
      <c r="F16" s="46"/>
      <c r="G16" s="209" t="s">
        <v>140</v>
      </c>
      <c r="H16" s="210"/>
      <c r="I16" s="210"/>
      <c r="J16" s="210"/>
    </row>
  </sheetData>
  <mergeCells count="16">
    <mergeCell ref="G16:J16"/>
    <mergeCell ref="G15:J15"/>
    <mergeCell ref="J7:J8"/>
    <mergeCell ref="A12:J14"/>
    <mergeCell ref="E7:E8"/>
    <mergeCell ref="G7:G8"/>
    <mergeCell ref="A1:J2"/>
    <mergeCell ref="H3:J3"/>
    <mergeCell ref="A4:A5"/>
    <mergeCell ref="B4:B5"/>
    <mergeCell ref="C4:C5"/>
    <mergeCell ref="D4:D5"/>
    <mergeCell ref="E4:F4"/>
    <mergeCell ref="G4:H4"/>
    <mergeCell ref="I4:I5"/>
    <mergeCell ref="J4:J5"/>
  </mergeCells>
  <phoneticPr fontId="9" type="noConversion"/>
  <pageMargins left="0.25" right="0.25" top="0.75" bottom="0.75" header="0.3" footer="0.3"/>
  <pageSetup paperSize="9" orientation="landscape" r:id="rId1"/>
  <headerFooter>
    <oddFooter>&amp;R(재) 국립극단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원가계산</vt:lpstr>
      <vt:lpstr>금액집계</vt:lpstr>
      <vt:lpstr>내역서</vt:lpstr>
      <vt:lpstr>물량산출근거</vt:lpstr>
      <vt:lpstr>일위대가</vt:lpstr>
      <vt:lpstr>시장조사서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김무석</dc:creator>
  <cp:lastModifiedBy>최태영</cp:lastModifiedBy>
  <cp:lastPrinted>2018-06-30T10:08:26Z</cp:lastPrinted>
  <dcterms:created xsi:type="dcterms:W3CDTF">2017-04-06T01:47:31Z</dcterms:created>
  <dcterms:modified xsi:type="dcterms:W3CDTF">2018-09-11T05:35:33Z</dcterms:modified>
</cp:coreProperties>
</file>